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fileSharing readOnlyRecommended="1"/>
  <workbookPr/>
  <mc:AlternateContent xmlns:mc="http://schemas.openxmlformats.org/markup-compatibility/2006">
    <mc:Choice Requires="x15">
      <x15ac:absPath xmlns:x15ac="http://schemas.microsoft.com/office/spreadsheetml/2010/11/ac" url="C:\Users\UnterraD\Downloads\"/>
    </mc:Choice>
  </mc:AlternateContent>
  <xr:revisionPtr revIDLastSave="0" documentId="13_ncr:1_{38BF97B8-9C5C-4CC4-AC87-DE50DF1B739E}" xr6:coauthVersionLast="47" xr6:coauthVersionMax="47" xr10:uidLastSave="{00000000-0000-0000-0000-000000000000}"/>
  <bookViews>
    <workbookView xWindow="28680" yWindow="-120" windowWidth="38640" windowHeight="21240" firstSheet="2" activeTab="9" xr2:uid="{00000000-000D-0000-FFFF-FFFF00000000}"/>
  </bookViews>
  <sheets>
    <sheet name="Cover" sheetId="18" r:id="rId1"/>
    <sheet name="What's inside" sheetId="2" r:id="rId2"/>
    <sheet name="  Financial performance " sheetId="17" r:id="rId3"/>
    <sheet name="Circular driven solutions" sheetId="4" r:id="rId4"/>
    <sheet name="Empowered people" sheetId="5" r:id="rId5"/>
    <sheet name="Forest and fibre procurement" sheetId="9" r:id="rId6"/>
    <sheet name="GHG emissions and energy" sheetId="11" r:id="rId7"/>
    <sheet name="Environmental performance" sheetId="12" r:id="rId8"/>
    <sheet name="Communities" sheetId="16" r:id="rId9"/>
    <sheet name="Russian operations" sheetId="15" r:id="rId10"/>
  </sheets>
  <definedNames>
    <definedName name="_xlnm.Print_Area" localSheetId="8">Communities!$B$3:$G$23</definedName>
    <definedName name="_xlnm.Print_Area" localSheetId="4">'Empowered people'!$B$2:$Q$63</definedName>
    <definedName name="_xlnm.Print_Area" localSheetId="7">'Environmental performance'!$B$3:$G$147</definedName>
    <definedName name="_xlnm.Print_Area" localSheetId="5">'Forest and fibre procurement'!$B$1:$G$27</definedName>
    <definedName name="_xlnm.Print_Area" localSheetId="6">'GHG emissions and energy'!$B$1:$H$140</definedName>
    <definedName name="_xlnm.Print_Area" localSheetId="9">'Russian operations'!$B$1:$D$87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9" i="11" l="1"/>
  <c r="G45" i="12"/>
  <c r="G15" i="12" l="1"/>
  <c r="G16" i="12" s="1"/>
  <c r="H16" i="11" l="1"/>
  <c r="E16" i="11"/>
  <c r="F16" i="11"/>
  <c r="G16" i="11"/>
  <c r="D16" i="11"/>
  <c r="F8" i="11"/>
  <c r="G8" i="11"/>
  <c r="D60" i="15" l="1"/>
  <c r="D59" i="15"/>
  <c r="D58" i="15"/>
  <c r="D55" i="15"/>
  <c r="D54" i="15"/>
  <c r="D51" i="15"/>
  <c r="G27" i="9" l="1"/>
  <c r="G21" i="9"/>
  <c r="G12" i="16" l="1"/>
  <c r="F31" i="5" l="1"/>
  <c r="H31" i="5"/>
  <c r="F32" i="5"/>
  <c r="H32" i="5"/>
  <c r="F12" i="16" l="1"/>
  <c r="E12" i="16"/>
  <c r="D12" i="16"/>
</calcChain>
</file>

<file path=xl/sharedStrings.xml><?xml version="1.0" encoding="utf-8"?>
<sst xmlns="http://schemas.openxmlformats.org/spreadsheetml/2006/main" count="456" uniqueCount="307">
  <si>
    <t>What's inside</t>
  </si>
  <si>
    <t xml:space="preserve">Financial performance                                                                                                                                                                                                                                               </t>
  </si>
  <si>
    <t xml:space="preserve">Circular driven solutions                                                                                                                                                                                                                                                       </t>
  </si>
  <si>
    <t>Empowered people</t>
  </si>
  <si>
    <t xml:space="preserve">GHG emissions and energy                                                                                                                                                                                                                                       </t>
  </si>
  <si>
    <t>Forest and fibre procurement</t>
  </si>
  <si>
    <t xml:space="preserve">Environmental performance                                                                                                                                                                                                                               </t>
  </si>
  <si>
    <t xml:space="preserve">Communities                                                                                                                                                                                                                                      </t>
  </si>
  <si>
    <t xml:space="preserve">Russian operations                                                                                                                                                                                                                                                                                                                                 </t>
  </si>
  <si>
    <t>We completed the sale of our operations in Russia in October 2023. All key performance figures exclude Russian operations. Key performance indicators for our Russian operations until October this year are disclosed in the tab 'Russian operations'.</t>
  </si>
  <si>
    <t xml:space="preserve"> Financial performance                                                                                                                                                                                                                                               </t>
  </si>
  <si>
    <t>€ million, unless otherwise stated</t>
  </si>
  <si>
    <t>Group revenue</t>
  </si>
  <si>
    <t>Underlying EBITDA</t>
  </si>
  <si>
    <t>Underlying operating profit</t>
  </si>
  <si>
    <t>Operating profit</t>
  </si>
  <si>
    <t>Basic underlying earnings per share (EPS) (euro cents)</t>
  </si>
  <si>
    <t>110.1</t>
  </si>
  <si>
    <t>195.6</t>
  </si>
  <si>
    <t>Basic EPS (euro cents)</t>
  </si>
  <si>
    <t>112.0</t>
  </si>
  <si>
    <t>244.5</t>
  </si>
  <si>
    <t>Capital expenditure cash payments</t>
  </si>
  <si>
    <t>Net debt</t>
  </si>
  <si>
    <t>ROCE (%)</t>
  </si>
  <si>
    <t>15.2</t>
  </si>
  <si>
    <t xml:space="preserve">Circular driven solutions                                                                                                                                                                                                                                                </t>
  </si>
  <si>
    <t>Products that are reusable, recyclable or compostable</t>
  </si>
  <si>
    <t xml:space="preserve">Training                                                                                                                                                                                                                                          </t>
  </si>
  <si>
    <t> </t>
  </si>
  <si>
    <r>
      <t>Employee time devoted to training and development</t>
    </r>
    <r>
      <rPr>
        <vertAlign val="superscript"/>
        <sz val="11"/>
        <color rgb="FF54555A"/>
        <rFont val="Arial"/>
        <family val="2"/>
      </rPr>
      <t>1</t>
    </r>
  </si>
  <si>
    <t>Safety training (critical and general)</t>
  </si>
  <si>
    <t>Total training hours of employees and contractors</t>
  </si>
  <si>
    <t>Coverage of safety in total training hours (%)</t>
  </si>
  <si>
    <t xml:space="preserve">  Diversity                                                                                                                                                                                                                                                </t>
  </si>
  <si>
    <r>
      <t>Employee numbers</t>
    </r>
    <r>
      <rPr>
        <b/>
        <vertAlign val="superscript"/>
        <sz val="11"/>
        <color rgb="FF54555A"/>
        <rFont val="Arial"/>
        <family val="2"/>
      </rPr>
      <t xml:space="preserve">4 </t>
    </r>
    <r>
      <rPr>
        <b/>
        <sz val="11"/>
        <color rgb="FF54555A"/>
        <rFont val="Arial"/>
        <family val="2"/>
      </rPr>
      <t xml:space="preserve">                                                                               </t>
    </r>
  </si>
  <si>
    <t>North America</t>
  </si>
  <si>
    <t>South America</t>
  </si>
  <si>
    <t>Western Europe</t>
  </si>
  <si>
    <t>Emerging Europe</t>
  </si>
  <si>
    <t>Africa</t>
  </si>
  <si>
    <t>Asia and Australia</t>
  </si>
  <si>
    <t>Total</t>
  </si>
  <si>
    <t>Female (%)</t>
  </si>
  <si>
    <t>Total employees</t>
  </si>
  <si>
    <t>Permanent employees</t>
  </si>
  <si>
    <t>Temporary employees</t>
  </si>
  <si>
    <t>Full-time employees</t>
  </si>
  <si>
    <t>Part-time employees</t>
  </si>
  <si>
    <t>New employee hires</t>
  </si>
  <si>
    <t>Employee turnover</t>
  </si>
  <si>
    <r>
      <rPr>
        <vertAlign val="superscript"/>
        <sz val="9"/>
        <color rgb="FF54555A"/>
        <rFont val="Arial"/>
        <family val="2"/>
      </rPr>
      <t xml:space="preserve">4 </t>
    </r>
    <r>
      <rPr>
        <sz val="9"/>
        <color rgb="FF54555A"/>
        <rFont val="Arial"/>
        <family val="2"/>
      </rPr>
      <t>Headcount of employees that are active or on leave as at 31 December 2023</t>
    </r>
  </si>
  <si>
    <t>Gender diversity</t>
  </si>
  <si>
    <t>Male</t>
  </si>
  <si>
    <t>Female</t>
  </si>
  <si>
    <r>
      <t>Other</t>
    </r>
    <r>
      <rPr>
        <b/>
        <vertAlign val="superscript"/>
        <sz val="11"/>
        <color rgb="FF54555A"/>
        <rFont val="Arial"/>
        <family val="2"/>
      </rPr>
      <t>5</t>
    </r>
  </si>
  <si>
    <t>%</t>
  </si>
  <si>
    <t>Directors</t>
  </si>
  <si>
    <r>
      <t>Senior managers</t>
    </r>
    <r>
      <rPr>
        <vertAlign val="superscript"/>
        <sz val="11"/>
        <color rgb="FF54555A"/>
        <rFont val="Arial"/>
        <family val="2"/>
      </rPr>
      <t>6</t>
    </r>
  </si>
  <si>
    <t>Production employees</t>
  </si>
  <si>
    <t>Non-production employees</t>
  </si>
  <si>
    <t xml:space="preserve">Age diversity </t>
  </si>
  <si>
    <t>under 30 years</t>
  </si>
  <si>
    <t>30-50 years</t>
  </si>
  <si>
    <t>over 50 years</t>
  </si>
  <si>
    <t xml:space="preserve">Safety                                                                                                                                                                                                                                             </t>
  </si>
  <si>
    <t>Number of work-related fatalities</t>
  </si>
  <si>
    <t>Employees</t>
  </si>
  <si>
    <t>Contractors</t>
  </si>
  <si>
    <t>Total recordable case rate (per 200,000 hours worked)</t>
  </si>
  <si>
    <t>Audits (number)</t>
  </si>
  <si>
    <r>
      <t>First line manager task audits</t>
    </r>
    <r>
      <rPr>
        <vertAlign val="superscript"/>
        <sz val="11"/>
        <color rgb="FF54555A"/>
        <rFont val="Arial"/>
        <family val="2"/>
      </rPr>
      <t>8</t>
    </r>
  </si>
  <si>
    <t xml:space="preserve">  Forests and fibre procurement                                                                                                                                                                                                                                              </t>
  </si>
  <si>
    <r>
      <rPr>
        <b/>
        <sz val="11"/>
        <color rgb="FF54555A"/>
        <rFont val="Arial"/>
        <family val="2"/>
      </rPr>
      <t>South African forestry data</t>
    </r>
    <r>
      <rPr>
        <b/>
        <sz val="11"/>
        <color rgb="FF0070C0"/>
        <rFont val="Arial"/>
        <family val="2"/>
      </rPr>
      <t xml:space="preserve"> </t>
    </r>
  </si>
  <si>
    <t>Total area of forestry landholdings (ha)</t>
  </si>
  <si>
    <r>
      <t>Total percentage of forestry landholdings certified to FSC</t>
    </r>
    <r>
      <rPr>
        <vertAlign val="superscript"/>
        <sz val="11"/>
        <color rgb="FF54555A"/>
        <rFont val="Arial"/>
        <family val="2"/>
      </rPr>
      <t>TM</t>
    </r>
  </si>
  <si>
    <t>Proportion of land set aside for conservation (%)</t>
  </si>
  <si>
    <t>Number of seedlings planted</t>
  </si>
  <si>
    <t>Wood fibre use in the manufacturing process</t>
  </si>
  <si>
    <r>
      <t>Wood (internal and external) (million m</t>
    </r>
    <r>
      <rPr>
        <vertAlign val="superscript"/>
        <sz val="11"/>
        <color rgb="FF54555A"/>
        <rFont val="Arial"/>
        <family val="2"/>
      </rPr>
      <t>3</t>
    </r>
    <r>
      <rPr>
        <sz val="11"/>
        <color rgb="FF54555A"/>
        <rFont val="Arial"/>
        <family val="2"/>
      </rPr>
      <t>)</t>
    </r>
  </si>
  <si>
    <t>Pulp (externally procured) (million tonnes)</t>
  </si>
  <si>
    <t>0.2</t>
  </si>
  <si>
    <t>0.3</t>
  </si>
  <si>
    <t>Paper for recycling (million tonnes)</t>
  </si>
  <si>
    <t>1.3</t>
  </si>
  <si>
    <t>1.4</t>
  </si>
  <si>
    <t>Certified pulp procured (%)</t>
  </si>
  <si>
    <r>
      <rPr>
        <sz val="11"/>
        <color rgb="FF54555A"/>
        <rFont val="Arial"/>
        <family val="2"/>
      </rPr>
      <t>FSC</t>
    </r>
    <r>
      <rPr>
        <vertAlign val="superscript"/>
        <sz val="11"/>
        <color rgb="FF54555A"/>
        <rFont val="Arial"/>
        <family val="2"/>
      </rPr>
      <t>TM</t>
    </r>
  </si>
  <si>
    <t>PEFC</t>
  </si>
  <si>
    <t>Certified wood procured (%)</t>
  </si>
  <si>
    <r>
      <t>FSC</t>
    </r>
    <r>
      <rPr>
        <vertAlign val="superscript"/>
        <sz val="11"/>
        <color rgb="FF54555A"/>
        <rFont val="Arial"/>
        <family val="2"/>
      </rPr>
      <t>TM</t>
    </r>
  </si>
  <si>
    <t xml:space="preserve"> GHG emissions                                                                                                                                                                                                                                           </t>
  </si>
  <si>
    <t>GHG emissions from our pulp and paper mills (tonnes)</t>
  </si>
  <si>
    <t>Scope 1</t>
  </si>
  <si>
    <t>Scope 2</t>
  </si>
  <si>
    <t xml:space="preserve">Total </t>
  </si>
  <si>
    <t>Specific GHG emissions from our pulp and paper mills (tonnes per tonne of saleable production)</t>
  </si>
  <si>
    <t>Production-related Scope 1</t>
  </si>
  <si>
    <t>Sales-related Scope 1</t>
  </si>
  <si>
    <t xml:space="preserve">Specific total (Scope 1 and 2) </t>
  </si>
  <si>
    <t>GHG emissions from our pulp and paper mills, by country (tonnes)</t>
  </si>
  <si>
    <t>Austria</t>
  </si>
  <si>
    <t>Bulgaria</t>
  </si>
  <si>
    <t>Czech Republic</t>
  </si>
  <si>
    <t>Finland</t>
  </si>
  <si>
    <t>Poland</t>
  </si>
  <si>
    <t>Slovakia</t>
  </si>
  <si>
    <t>South Africa</t>
  </si>
  <si>
    <t>Sweden</t>
  </si>
  <si>
    <t>Turkey</t>
  </si>
  <si>
    <t>GHG emissions from our converters (tonnes)</t>
  </si>
  <si>
    <t>GHG emissions by activity (tonnes)</t>
  </si>
  <si>
    <t>Energy sales-related GHG emissions</t>
  </si>
  <si>
    <t>Mills Scope 1 excluding energy sales</t>
  </si>
  <si>
    <t>Mills Scope 1 emissions from fuel combustion</t>
  </si>
  <si>
    <t>Mills Scope 1 emissions from use of carbonates</t>
  </si>
  <si>
    <t>Mills Scope 1 emissions from production-related mobile transportation</t>
  </si>
  <si>
    <t>Mills Scope 1 emissions from landfills and wastewater treatment plants</t>
  </si>
  <si>
    <t>Mills Scope 1 emissions from ozone depleting substances</t>
  </si>
  <si>
    <r>
      <t>Mills Scope 1 emissions reduction from PCC</t>
    </r>
    <r>
      <rPr>
        <vertAlign val="superscript"/>
        <sz val="11"/>
        <color rgb="FF54555A"/>
        <rFont val="Arial"/>
        <family val="2"/>
      </rPr>
      <t>1</t>
    </r>
    <r>
      <rPr>
        <sz val="11"/>
        <color rgb="FF54555A"/>
        <rFont val="Arial"/>
        <family val="2"/>
      </rPr>
      <t xml:space="preserve"> plants</t>
    </r>
  </si>
  <si>
    <t>GHG emissions from our pulp and paper mills (further details) (tonnes)</t>
  </si>
  <si>
    <r>
      <t>Scope 1 GHG emissions from C</t>
    </r>
    <r>
      <rPr>
        <vertAlign val="superscript"/>
        <sz val="11"/>
        <color rgb="FF54555A"/>
        <rFont val="Arial"/>
        <family val="2"/>
      </rPr>
      <t>2</t>
    </r>
  </si>
  <si>
    <r>
      <t>Scope 1 GHG emissions from CH</t>
    </r>
    <r>
      <rPr>
        <vertAlign val="subscript"/>
        <sz val="11"/>
        <color rgb="FF54555A"/>
        <rFont val="Arial"/>
        <family val="2"/>
      </rPr>
      <t>4</t>
    </r>
    <r>
      <rPr>
        <vertAlign val="superscript"/>
        <sz val="11"/>
        <color rgb="FF54555A"/>
        <rFont val="Arial"/>
        <family val="2"/>
      </rPr>
      <t>2</t>
    </r>
  </si>
  <si>
    <r>
      <t>Scope 1 GHG emissions from N</t>
    </r>
    <r>
      <rPr>
        <vertAlign val="subscript"/>
        <sz val="11"/>
        <color rgb="FF54555A"/>
        <rFont val="Arial"/>
        <family val="2"/>
      </rPr>
      <t>2</t>
    </r>
    <r>
      <rPr>
        <sz val="11"/>
        <color rgb="FF54555A"/>
        <rFont val="Arial"/>
        <family val="2"/>
      </rPr>
      <t>O</t>
    </r>
  </si>
  <si>
    <t>Scope 1 GHG emissions from ozone-depleting substances</t>
  </si>
  <si>
    <r>
      <t>Scope 2 market-based</t>
    </r>
    <r>
      <rPr>
        <vertAlign val="superscript"/>
        <sz val="11"/>
        <color rgb="FF54555A"/>
        <rFont val="Arial"/>
        <family val="2"/>
      </rPr>
      <t>3</t>
    </r>
  </si>
  <si>
    <r>
      <t>Scope 2 location-based</t>
    </r>
    <r>
      <rPr>
        <vertAlign val="superscript"/>
        <sz val="11"/>
        <color rgb="FF54555A"/>
        <rFont val="Arial"/>
        <family val="2"/>
      </rPr>
      <t>4</t>
    </r>
  </si>
  <si>
    <t>Biogenic GHG emissions</t>
  </si>
  <si>
    <t>Scope 3 GHG emissions (tonnes)</t>
  </si>
  <si>
    <t>Purchased goods and services</t>
  </si>
  <si>
    <t>Fuel and energy-related activities</t>
  </si>
  <si>
    <t>Upstream transportation and distribution</t>
  </si>
  <si>
    <t>Downstream transportation and distribution</t>
  </si>
  <si>
    <t>Employee commuting</t>
  </si>
  <si>
    <t>Business travel</t>
  </si>
  <si>
    <r>
      <t>Other</t>
    </r>
    <r>
      <rPr>
        <vertAlign val="superscript"/>
        <sz val="11"/>
        <color rgb="FF54555A"/>
        <rFont val="Arial"/>
        <family val="2"/>
      </rPr>
      <t>5</t>
    </r>
  </si>
  <si>
    <t xml:space="preserve"> Energy                                                                                                                                                                                                                                               </t>
  </si>
  <si>
    <t>Electricity self-sufficiency of our pulp and paper mills (%)</t>
  </si>
  <si>
    <t>Own electricity produced</t>
  </si>
  <si>
    <t>Electricity purchased</t>
  </si>
  <si>
    <t>Electricity sold</t>
  </si>
  <si>
    <t>Fuel consumption of our pulp and paper mills (million GJ)</t>
  </si>
  <si>
    <t>Produced from our own biomass</t>
  </si>
  <si>
    <t>Purchased fuel</t>
  </si>
  <si>
    <r>
      <t>Total fuel consumption from non-renewable sources</t>
    </r>
    <r>
      <rPr>
        <b/>
        <vertAlign val="superscript"/>
        <sz val="11"/>
        <color rgb="FF54555A"/>
        <rFont val="Arial"/>
        <family val="2"/>
      </rPr>
      <t>6</t>
    </r>
    <r>
      <rPr>
        <b/>
        <sz val="11"/>
        <color rgb="FF54555A"/>
        <rFont val="Arial"/>
        <family val="2"/>
      </rPr>
      <t xml:space="preserve"> (GJ)</t>
    </r>
  </si>
  <si>
    <t>Black coal</t>
  </si>
  <si>
    <t>Brown coal</t>
  </si>
  <si>
    <t>Heavy fuel oil</t>
  </si>
  <si>
    <t>Natural gas</t>
  </si>
  <si>
    <t>Other fossil fuel</t>
  </si>
  <si>
    <t>Total fuel consumption from renewable sources (GJ)</t>
  </si>
  <si>
    <t>Biomass purchased</t>
  </si>
  <si>
    <t>Black liquor/base liquor – thickened</t>
  </si>
  <si>
    <t>Own biomass</t>
  </si>
  <si>
    <t>Other renewable fuel</t>
  </si>
  <si>
    <t>Fuel sources for our pulp and paper mills (%)</t>
  </si>
  <si>
    <t>Renewables</t>
  </si>
  <si>
    <t>Black liquor</t>
  </si>
  <si>
    <t>Purchased biofuel</t>
  </si>
  <si>
    <t>Other biofuel</t>
  </si>
  <si>
    <t>Non-renewables</t>
  </si>
  <si>
    <t>Production-related specific energy (GJ per tonne of saleable production)</t>
  </si>
  <si>
    <t>Electricity consumption</t>
  </si>
  <si>
    <t>Heat consumption</t>
  </si>
  <si>
    <t>Total energy consumption in our pulp and paper mills</t>
  </si>
  <si>
    <t>Energy use of our pulp and paper mills (GJ)</t>
  </si>
  <si>
    <t>Fossil fuels consumed</t>
  </si>
  <si>
    <t>Heat purchased</t>
  </si>
  <si>
    <t>Energy sales</t>
  </si>
  <si>
    <t>Energy use of our converting operations (GJ)</t>
  </si>
  <si>
    <t>Electricity purchased from renewable sources (%)</t>
  </si>
  <si>
    <t xml:space="preserve">Water                                                                                                                                                                                                                    </t>
  </si>
  <si>
    <r>
      <t>Water input (ML</t>
    </r>
    <r>
      <rPr>
        <b/>
        <vertAlign val="superscript"/>
        <sz val="11"/>
        <color rgb="FF54555A"/>
        <rFont val="Arial"/>
        <family val="2"/>
      </rPr>
      <t>1</t>
    </r>
    <r>
      <rPr>
        <b/>
        <sz val="11"/>
        <color rgb="FF54555A"/>
        <rFont val="Arial"/>
        <family val="2"/>
      </rPr>
      <t>)</t>
    </r>
  </si>
  <si>
    <t>Potable water input</t>
  </si>
  <si>
    <t>Non-potable water</t>
  </si>
  <si>
    <t xml:space="preserve">     Second-class water</t>
  </si>
  <si>
    <t xml:space="preserve">     Surface water</t>
  </si>
  <si>
    <t xml:space="preserve">     Ground water</t>
  </si>
  <si>
    <t>Total water input (ML)</t>
  </si>
  <si>
    <t>Total water input (%)</t>
  </si>
  <si>
    <t>Potable water</t>
  </si>
  <si>
    <t>Contact and non-contact water use (ML)</t>
  </si>
  <si>
    <t>Non-contact water</t>
  </si>
  <si>
    <t>Contact water</t>
  </si>
  <si>
    <t>Water discharges (ML)</t>
  </si>
  <si>
    <t>Discharge via on-site or off-site treatment</t>
  </si>
  <si>
    <t>Discharge of non-contact water to surface water</t>
  </si>
  <si>
    <t>Discharge to irrigate land</t>
  </si>
  <si>
    <t>Discharge sent to third parties for recycling or reuse of water</t>
  </si>
  <si>
    <t>Total water output (including third parties)</t>
  </si>
  <si>
    <t>Waste water from third parties and other Mondi operations</t>
  </si>
  <si>
    <t>Total water output (excluding third parties)</t>
  </si>
  <si>
    <t>Water discharged to ocean/sea</t>
  </si>
  <si>
    <t>Water discharged to rivers</t>
  </si>
  <si>
    <t>Emissions to water (tonnes)</t>
  </si>
  <si>
    <t>COD</t>
  </si>
  <si>
    <t>AOX</t>
  </si>
  <si>
    <t xml:space="preserve">TSS </t>
  </si>
  <si>
    <t xml:space="preserve">  TSS - fresh water</t>
  </si>
  <si>
    <t xml:space="preserve">  TSS - ocean/sea</t>
  </si>
  <si>
    <r>
      <t>Water footprint by type 2023</t>
    </r>
    <r>
      <rPr>
        <b/>
        <vertAlign val="superscript"/>
        <sz val="11"/>
        <color rgb="FF54555A"/>
        <rFont val="Arial"/>
        <family val="2"/>
      </rPr>
      <t>2</t>
    </r>
    <r>
      <rPr>
        <b/>
        <sz val="11"/>
        <color rgb="FF54555A"/>
        <rFont val="Arial"/>
        <family val="2"/>
      </rPr>
      <t xml:space="preserve"> (%)</t>
    </r>
  </si>
  <si>
    <t>Green water</t>
  </si>
  <si>
    <t>from purchased wood</t>
  </si>
  <si>
    <t>from own wood</t>
  </si>
  <si>
    <t>from purchased pulp</t>
  </si>
  <si>
    <t>from recovered paper</t>
  </si>
  <si>
    <t>Blue water</t>
  </si>
  <si>
    <t>ground water</t>
  </si>
  <si>
    <t>surface water</t>
  </si>
  <si>
    <t>potable water</t>
  </si>
  <si>
    <t>second-class water</t>
  </si>
  <si>
    <t>Grey water</t>
  </si>
  <si>
    <r>
      <t>Air</t>
    </r>
    <r>
      <rPr>
        <b/>
        <sz val="11"/>
        <color rgb="FFFFFFFF"/>
        <rFont val="Arial"/>
        <family val="2"/>
      </rPr>
      <t xml:space="preserve">                                                                                                                                                                                                                                            </t>
    </r>
  </si>
  <si>
    <t>Air emissions (tonnes)</t>
  </si>
  <si>
    <t>Total NOx emissions from processes</t>
  </si>
  <si>
    <t>TRS from processes</t>
  </si>
  <si>
    <t>Total particulate emissions</t>
  </si>
  <si>
    <r>
      <t>Total SO</t>
    </r>
    <r>
      <rPr>
        <vertAlign val="subscript"/>
        <sz val="11"/>
        <color rgb="FF54555A"/>
        <rFont val="Arial"/>
        <family val="2"/>
      </rPr>
      <t>2</t>
    </r>
    <r>
      <rPr>
        <sz val="11"/>
        <color rgb="FF54555A"/>
        <rFont val="Arial"/>
        <family val="2"/>
      </rPr>
      <t xml:space="preserve">  emissions from processes</t>
    </r>
  </si>
  <si>
    <t>Particulate emissions from processes (tonnes)</t>
  </si>
  <si>
    <t>Particulate emissions from drying of pulp</t>
  </si>
  <si>
    <t>Particulate emissions from bark boiler</t>
  </si>
  <si>
    <t>Particulate emissions from lime kiln</t>
  </si>
  <si>
    <t>Particulate emissions from auxiliary boilers</t>
  </si>
  <si>
    <t>Particulate emissions from recovery boiler</t>
  </si>
  <si>
    <t>Particulate emissions from other sources (allocated to paper production)</t>
  </si>
  <si>
    <t>Particulate emissions from other sources (allocated to pulp production)</t>
  </si>
  <si>
    <t>Emissions of ozone-depleting substances (kg)</t>
  </si>
  <si>
    <t>HFC</t>
  </si>
  <si>
    <t>HCFC</t>
  </si>
  <si>
    <t>CFC</t>
  </si>
  <si>
    <t>Halons</t>
  </si>
  <si>
    <t>PFC</t>
  </si>
  <si>
    <t>Waste</t>
  </si>
  <si>
    <t>Waste to landfill (tonnes)</t>
  </si>
  <si>
    <t>Non-hazardous waste landfilled</t>
  </si>
  <si>
    <t>Hazardous waste landfilled</t>
  </si>
  <si>
    <t>Hazardous waste (tonnes)</t>
  </si>
  <si>
    <t>Hazardous waste treated</t>
  </si>
  <si>
    <t>Hazardous waste incinerated</t>
  </si>
  <si>
    <t>Hazardous waste recycled/reused</t>
  </si>
  <si>
    <t>Non-hazardous waste (tonnes)</t>
  </si>
  <si>
    <t>Non-hazardous waste treated</t>
  </si>
  <si>
    <t>Non-hazardous waste incinerated</t>
  </si>
  <si>
    <t>Non-hazardous waste recycled/reused</t>
  </si>
  <si>
    <t>Hazardous waste (%)</t>
  </si>
  <si>
    <t>Non-hazardous waste (%)</t>
  </si>
  <si>
    <r>
      <t>Total debris</t>
    </r>
    <r>
      <rPr>
        <b/>
        <vertAlign val="superscript"/>
        <sz val="11"/>
        <color rgb="FF54555A"/>
        <rFont val="Arial"/>
        <family val="2"/>
      </rPr>
      <t xml:space="preserve">3  </t>
    </r>
    <r>
      <rPr>
        <b/>
        <sz val="11"/>
        <color rgb="FF54555A"/>
        <rFont val="Arial"/>
        <family val="2"/>
      </rPr>
      <t>(tonnes)</t>
    </r>
  </si>
  <si>
    <t>Non-hazardous debris</t>
  </si>
  <si>
    <t>Hazardous debris</t>
  </si>
  <si>
    <t>Total solid waste (tonnes)</t>
  </si>
  <si>
    <t>Environmental compliance</t>
  </si>
  <si>
    <t>Environmental complaints</t>
  </si>
  <si>
    <t>Odour complaints</t>
  </si>
  <si>
    <t>Noise complaints</t>
  </si>
  <si>
    <t>Other complaints</t>
  </si>
  <si>
    <t>Total complaints</t>
  </si>
  <si>
    <t>Incidents and non-compliances</t>
  </si>
  <si>
    <r>
      <t>Major environmental incidents</t>
    </r>
    <r>
      <rPr>
        <vertAlign val="superscript"/>
        <sz val="11"/>
        <color rgb="FF54555A"/>
        <rFont val="Arial"/>
        <family val="2"/>
      </rPr>
      <t>4</t>
    </r>
  </si>
  <si>
    <t>Report of minor non-compliances</t>
  </si>
  <si>
    <t xml:space="preserve">Communities                                                                                                                                                                                                                                              </t>
  </si>
  <si>
    <t>Social Investment (€ thousand)</t>
  </si>
  <si>
    <t>Health and wellbeing</t>
  </si>
  <si>
    <t>Education</t>
  </si>
  <si>
    <t>Infrastructure and development</t>
  </si>
  <si>
    <t>Enterprise and employment support</t>
  </si>
  <si>
    <t>Environmental protection</t>
  </si>
  <si>
    <r>
      <t>Value distribution</t>
    </r>
    <r>
      <rPr>
        <b/>
        <vertAlign val="superscript"/>
        <sz val="11"/>
        <color rgb="FF54555A"/>
        <rFont val="Arial"/>
        <family val="2"/>
      </rPr>
      <t>2</t>
    </r>
    <r>
      <rPr>
        <b/>
        <sz val="11"/>
        <color rgb="FF54555A"/>
        <rFont val="Arial"/>
        <family val="2"/>
      </rPr>
      <t xml:space="preserve"> (%)</t>
    </r>
  </si>
  <si>
    <t>Dividends</t>
  </si>
  <si>
    <t>Taxes</t>
  </si>
  <si>
    <t>Interest</t>
  </si>
  <si>
    <t>Reinvested</t>
  </si>
  <si>
    <t>Total in € million</t>
  </si>
  <si>
    <t>3,167</t>
  </si>
  <si>
    <t>The sale of the Group's operations in Russia was completed in October 2023. The SD performance for 2023 of our Russian operations reported below, which has not been subject to third-party assurance by ERM CVS, includes their performance up to the point of sale.</t>
  </si>
  <si>
    <t xml:space="preserve"> GHG emissions                                                                                                                                                                                                                                             </t>
  </si>
  <si>
    <t>GHG emissions from Russian pulp and paper mills (tonnes)</t>
  </si>
  <si>
    <t>GHG emissions from Russian converters (tonnes)</t>
  </si>
  <si>
    <r>
      <t>Total fuel consumption from non-renewable sources</t>
    </r>
    <r>
      <rPr>
        <b/>
        <vertAlign val="superscript"/>
        <sz val="11"/>
        <color rgb="FF54555A"/>
        <rFont val="Arial"/>
        <family val="2"/>
      </rPr>
      <t>1</t>
    </r>
    <r>
      <rPr>
        <b/>
        <sz val="11"/>
        <color rgb="FF54555A"/>
        <rFont val="Arial"/>
        <family val="2"/>
      </rPr>
      <t xml:space="preserve"> (GJ)</t>
    </r>
  </si>
  <si>
    <t>Energy use from Russian pulp and paper mills (GJ)</t>
  </si>
  <si>
    <t>Energy use from Russian converting operations (GJ)</t>
  </si>
  <si>
    <t xml:space="preserve">Water                                                                                                                                                                                                                                            </t>
  </si>
  <si>
    <r>
      <t>Water input (ML</t>
    </r>
    <r>
      <rPr>
        <b/>
        <vertAlign val="superscript"/>
        <sz val="10.1"/>
        <color rgb="FF54555A"/>
        <rFont val="Arial"/>
        <family val="2"/>
      </rPr>
      <t>1</t>
    </r>
    <r>
      <rPr>
        <b/>
        <sz val="11"/>
        <color rgb="FF54555A"/>
        <rFont val="Arial"/>
        <family val="2"/>
      </rPr>
      <t>)</t>
    </r>
  </si>
  <si>
    <t>TSS</t>
  </si>
  <si>
    <r>
      <t>Special donations</t>
    </r>
    <r>
      <rPr>
        <vertAlign val="superscript"/>
        <sz val="11"/>
        <color theme="1"/>
        <rFont val="Arial"/>
        <family val="2"/>
      </rPr>
      <t>1</t>
    </r>
  </si>
  <si>
    <r>
      <t>Management Engagement Walkabouts</t>
    </r>
    <r>
      <rPr>
        <vertAlign val="superscript"/>
        <sz val="11"/>
        <color rgb="FF54555A"/>
        <rFont val="Arial"/>
        <family val="2"/>
      </rPr>
      <t>7</t>
    </r>
  </si>
  <si>
    <r>
      <t>% of total revenue</t>
    </r>
    <r>
      <rPr>
        <vertAlign val="superscript"/>
        <sz val="11"/>
        <color rgb="FF54555A"/>
        <rFont val="Arial"/>
        <family val="2"/>
      </rPr>
      <t xml:space="preserve">1 </t>
    </r>
    <r>
      <rPr>
        <sz val="11"/>
        <color rgb="FF54555A"/>
        <rFont val="Arial"/>
        <family val="2"/>
      </rPr>
      <t xml:space="preserve">                                                                                                                                                                                                                                                                                                                                                                                                                                                                                                                                                                                                    </t>
    </r>
  </si>
  <si>
    <r>
      <rPr>
        <vertAlign val="superscript"/>
        <sz val="11"/>
        <color rgb="FF54555A"/>
        <rFont val="Arial"/>
        <family val="2"/>
      </rPr>
      <t>1</t>
    </r>
    <r>
      <rPr>
        <vertAlign val="superscript"/>
        <sz val="9"/>
        <color rgb="FF54555A"/>
        <rFont val="Arial"/>
        <family val="2"/>
      </rPr>
      <t xml:space="preserve"> </t>
    </r>
    <r>
      <rPr>
        <sz val="9"/>
        <color rgb="FF54555A"/>
        <rFont val="Arial"/>
        <family val="2"/>
      </rPr>
      <t>See our Mondi ‘Path to Circularity Scorecard’ on page 26 in our 2023 SD report for details on the methodology applied</t>
    </r>
  </si>
  <si>
    <r>
      <t>Safety training (critical and general) for recent acquisitions</t>
    </r>
    <r>
      <rPr>
        <vertAlign val="superscript"/>
        <sz val="11"/>
        <color rgb="FF54555A"/>
        <rFont val="Arial"/>
        <family val="2"/>
      </rPr>
      <t>2</t>
    </r>
  </si>
  <si>
    <r>
      <rPr>
        <vertAlign val="superscript"/>
        <sz val="11"/>
        <color rgb="FF54555A"/>
        <rFont val="Arial"/>
        <family val="2"/>
      </rPr>
      <t>1</t>
    </r>
    <r>
      <rPr>
        <vertAlign val="superscript"/>
        <sz val="9"/>
        <color rgb="FF54555A"/>
        <rFont val="Arial"/>
        <family val="2"/>
      </rPr>
      <t xml:space="preserve"> </t>
    </r>
    <r>
      <rPr>
        <sz val="9"/>
        <color rgb="FF54555A"/>
        <rFont val="Arial"/>
        <family val="2"/>
      </rPr>
      <t xml:space="preserve">Including all local vocational training, Mondi Academy, e-learnings and sustainability training hours
</t>
    </r>
    <r>
      <rPr>
        <vertAlign val="superscript"/>
        <sz val="11"/>
        <color rgb="FF54555A"/>
        <rFont val="Arial"/>
        <family val="2"/>
      </rPr>
      <t>2</t>
    </r>
    <r>
      <rPr>
        <vertAlign val="superscript"/>
        <sz val="9"/>
        <color rgb="FF54555A"/>
        <rFont val="Arial"/>
        <family val="2"/>
      </rPr>
      <t xml:space="preserve"> </t>
    </r>
    <r>
      <rPr>
        <sz val="9"/>
        <color rgb="FF54555A"/>
        <rFont val="Arial"/>
        <family val="2"/>
      </rPr>
      <t>In line with all other safety data, the safety training hours reported exclude recent acquisitions</t>
    </r>
    <r>
      <rPr>
        <vertAlign val="superscript"/>
        <sz val="9"/>
        <color rgb="FF54555A"/>
        <rFont val="Arial"/>
        <family val="2"/>
      </rPr>
      <t xml:space="preserve">. </t>
    </r>
    <r>
      <rPr>
        <sz val="9"/>
        <color rgb="FF54555A"/>
        <rFont val="Arial"/>
        <family val="2"/>
      </rPr>
      <t xml:space="preserve">To show the full scope of training provided to all employees, recent acquisitions are included in the total sum of training hours. </t>
    </r>
  </si>
  <si>
    <r>
      <t>Average training hours</t>
    </r>
    <r>
      <rPr>
        <vertAlign val="superscript"/>
        <sz val="11"/>
        <color rgb="FF54555A"/>
        <rFont val="Arial"/>
        <family val="2"/>
      </rPr>
      <t>3</t>
    </r>
    <r>
      <rPr>
        <sz val="11"/>
        <color rgb="FF54555A"/>
        <rFont val="Arial"/>
        <family val="2"/>
      </rPr>
      <t xml:space="preserve"> per employee per year</t>
    </r>
  </si>
  <si>
    <r>
      <rPr>
        <vertAlign val="superscript"/>
        <sz val="11"/>
        <color rgb="FF54555A"/>
        <rFont val="Arial"/>
        <family val="2"/>
      </rPr>
      <t>3</t>
    </r>
    <r>
      <rPr>
        <vertAlign val="superscript"/>
        <sz val="9"/>
        <color rgb="FF54555A"/>
        <rFont val="Arial"/>
        <family val="2"/>
      </rPr>
      <t xml:space="preserve"> </t>
    </r>
    <r>
      <rPr>
        <sz val="9"/>
        <color rgb="FF54555A"/>
        <rFont val="Arial"/>
        <family val="2"/>
      </rPr>
      <t>Including safety training for contractors</t>
    </r>
  </si>
  <si>
    <r>
      <rPr>
        <vertAlign val="superscript"/>
        <sz val="11"/>
        <color rgb="FF54555A"/>
        <rFont val="Arial"/>
        <family val="2"/>
      </rPr>
      <t>5</t>
    </r>
    <r>
      <rPr>
        <vertAlign val="superscript"/>
        <sz val="9"/>
        <color rgb="FF54555A"/>
        <rFont val="Arial"/>
        <family val="2"/>
      </rPr>
      <t xml:space="preserve"> </t>
    </r>
    <r>
      <rPr>
        <sz val="9"/>
        <color rgb="FF54555A"/>
        <rFont val="Arial"/>
        <family val="2"/>
      </rPr>
      <t>Unassigned and not disclosed</t>
    </r>
  </si>
  <si>
    <r>
      <rPr>
        <vertAlign val="superscript"/>
        <sz val="11"/>
        <color rgb="FF54555A"/>
        <rFont val="Arial"/>
        <family val="2"/>
      </rPr>
      <t>6</t>
    </r>
    <r>
      <rPr>
        <vertAlign val="superscript"/>
        <sz val="9"/>
        <color rgb="FF54555A"/>
        <rFont val="Arial"/>
        <family val="2"/>
      </rPr>
      <t xml:space="preserve"> </t>
    </r>
    <r>
      <rPr>
        <sz val="9"/>
        <color rgb="FF54555A"/>
        <rFont val="Arial"/>
        <family val="2"/>
      </rPr>
      <t>As at 31 December 2023. Senior managers as defined by Mondi and including directors of all subsidiaries in accordance with the definition set out in Section 414C of the UK Companies Act 2006</t>
    </r>
  </si>
  <si>
    <r>
      <rPr>
        <vertAlign val="superscript"/>
        <sz val="11"/>
        <color rgb="FF54555A"/>
        <rFont val="Arial"/>
        <family val="2"/>
      </rPr>
      <t>7</t>
    </r>
    <r>
      <rPr>
        <sz val="9"/>
        <color rgb="FF54555A"/>
        <rFont val="Arial"/>
        <family val="2"/>
      </rPr>
      <t xml:space="preserve"> Management engagement with employees in open safety and health discussions , focusing on top risks, permit to work, energy isolation, training, procedural compliance, etc.
</t>
    </r>
  </si>
  <si>
    <r>
      <rPr>
        <vertAlign val="superscript"/>
        <sz val="11"/>
        <color rgb="FF54555A"/>
        <rFont val="Arial"/>
        <family val="2"/>
      </rPr>
      <t xml:space="preserve">8 </t>
    </r>
    <r>
      <rPr>
        <sz val="9"/>
        <color rgb="FF54555A"/>
        <rFont val="Arial"/>
        <family val="2"/>
      </rPr>
      <t>Supervisors are required to conduct audits of high risk activities to determine if procedures are understood and adhered to when the task is being conducted</t>
    </r>
  </si>
  <si>
    <r>
      <rPr>
        <vertAlign val="superscript"/>
        <sz val="11"/>
        <color rgb="FF54555A"/>
        <rFont val="Arial"/>
        <family val="2"/>
      </rPr>
      <t>1</t>
    </r>
    <r>
      <rPr>
        <sz val="9"/>
        <color rgb="FF54555A"/>
        <rFont val="Arial"/>
        <family val="2"/>
      </rPr>
      <t xml:space="preserve"> Precipitated calcium carbonate (CaCO3), or PCC, is pure calcium carbonate (limestone), which is used in paper coating, in the rubber, paint and food industries. It is produced by introducing carbon dioxide (eg. contained in the off-gas of the lime kiln) in slaked calcium hydroxide, resulting in the precipitation of water insoluble calcium carbonate.</t>
    </r>
  </si>
  <si>
    <r>
      <rPr>
        <vertAlign val="superscript"/>
        <sz val="11"/>
        <color rgb="FF54555A"/>
        <rFont val="Arial"/>
        <family val="2"/>
      </rPr>
      <t>2</t>
    </r>
    <r>
      <rPr>
        <vertAlign val="superscript"/>
        <sz val="9"/>
        <color rgb="FF54555A"/>
        <rFont val="Arial"/>
        <family val="2"/>
      </rPr>
      <t xml:space="preserve"> </t>
    </r>
    <r>
      <rPr>
        <sz val="9"/>
        <color rgb="FF54555A"/>
        <rFont val="Arial"/>
        <family val="2"/>
      </rPr>
      <t xml:space="preserve">Scope 1 GHG emissions include those from fuel combustion and mobile transportation. Additional Scope 1 GHG emissions in 2023 derive from the operation of landfills and wastewater treatment plants (416 tonnes) and the use of carbonates (6,421 tonnes). Scope 1 emissions were decreased by GHG sent to PCC plants (in 2023: 47,505 tonnes).
</t>
    </r>
    <r>
      <rPr>
        <vertAlign val="superscript"/>
        <sz val="11"/>
        <color rgb="FF54555A"/>
        <rFont val="Arial"/>
        <family val="2"/>
      </rPr>
      <t>3</t>
    </r>
    <r>
      <rPr>
        <vertAlign val="superscript"/>
        <sz val="9"/>
        <color rgb="FF54555A"/>
        <rFont val="Arial"/>
        <family val="2"/>
      </rPr>
      <t xml:space="preserve"> </t>
    </r>
    <r>
      <rPr>
        <sz val="9"/>
        <color rgb="FF54555A"/>
        <rFont val="Arial"/>
        <family val="2"/>
      </rPr>
      <t xml:space="preserve">Market-based method: A method to quantify Scope 2 GHG emissions, based on GHG emissions emitted by the generators from which the reporter contractually purchases electricity bundled with instruments, or unbundled instruments on their own (CDP, ‘Accounting of Scope 2 emissions’, V3, 2016)
</t>
    </r>
    <r>
      <rPr>
        <vertAlign val="superscript"/>
        <sz val="11"/>
        <color rgb="FF54555A"/>
        <rFont val="Arial"/>
        <family val="2"/>
      </rPr>
      <t>4</t>
    </r>
    <r>
      <rPr>
        <vertAlign val="superscript"/>
        <sz val="9"/>
        <color rgb="FF54555A"/>
        <rFont val="Arial"/>
        <family val="2"/>
      </rPr>
      <t xml:space="preserve"> </t>
    </r>
    <r>
      <rPr>
        <sz val="9"/>
        <color rgb="FF54555A"/>
        <rFont val="Arial"/>
        <family val="2"/>
      </rPr>
      <t>Location-based method: A method to quantify Scope 2 GHG emissions based on average energy generation emission factors for defined locations, including local, sub-national, or national boundaries (CDP, ‘Accounting of Scope 2 emissions’, V3, 2016)</t>
    </r>
  </si>
  <si>
    <r>
      <rPr>
        <vertAlign val="superscript"/>
        <sz val="11"/>
        <color rgb="FF54555A"/>
        <rFont val="Arial"/>
        <family val="2"/>
      </rPr>
      <t>5</t>
    </r>
    <r>
      <rPr>
        <vertAlign val="superscript"/>
        <sz val="9"/>
        <color rgb="FF54555A"/>
        <rFont val="Arial"/>
        <family val="2"/>
      </rPr>
      <t xml:space="preserve"> </t>
    </r>
    <r>
      <rPr>
        <sz val="9"/>
        <color rgb="FF54555A"/>
        <rFont val="Arial"/>
        <family val="2"/>
      </rPr>
      <t>Other Scope 3 categories include capital goods; waste generated in operations; investments; processing, use and end-of-life of sold products.</t>
    </r>
  </si>
  <si>
    <r>
      <rPr>
        <vertAlign val="superscript"/>
        <sz val="11"/>
        <color rgb="FF54555A"/>
        <rFont val="Arial"/>
        <family val="2"/>
      </rPr>
      <t>6</t>
    </r>
    <r>
      <rPr>
        <vertAlign val="superscript"/>
        <sz val="9"/>
        <color rgb="FF54555A"/>
        <rFont val="Arial"/>
        <family val="2"/>
      </rPr>
      <t xml:space="preserve"> </t>
    </r>
    <r>
      <rPr>
        <sz val="9"/>
        <color rgb="FF54555A"/>
        <rFont val="Arial"/>
        <family val="2"/>
      </rPr>
      <t>Fuels are reported according to their lower heating value (LHV); the emissions factor source is taken from ÜBPV (BGBl II Nr. 339/2007)</t>
    </r>
  </si>
  <si>
    <r>
      <rPr>
        <vertAlign val="superscript"/>
        <sz val="11"/>
        <color rgb="FF54555A"/>
        <rFont val="Arial"/>
        <family val="2"/>
      </rPr>
      <t>1</t>
    </r>
    <r>
      <rPr>
        <vertAlign val="superscript"/>
        <sz val="9"/>
        <color rgb="FF54555A"/>
        <rFont val="Arial"/>
        <family val="2"/>
      </rPr>
      <t xml:space="preserve"> </t>
    </r>
    <r>
      <rPr>
        <sz val="9"/>
        <color rgb="FF54555A"/>
        <rFont val="Arial"/>
        <family val="2"/>
      </rPr>
      <t>ML - Megaliter = 1,000 m</t>
    </r>
    <r>
      <rPr>
        <vertAlign val="superscript"/>
        <sz val="9"/>
        <color rgb="FF54555A"/>
        <rFont val="Arial"/>
        <family val="2"/>
      </rPr>
      <t>3</t>
    </r>
  </si>
  <si>
    <r>
      <rPr>
        <vertAlign val="superscript"/>
        <sz val="11"/>
        <color rgb="FF54555A"/>
        <rFont val="Arial"/>
        <family val="2"/>
      </rPr>
      <t xml:space="preserve">2 </t>
    </r>
    <r>
      <rPr>
        <sz val="9"/>
        <color rgb="FF54555A"/>
        <rFont val="Arial"/>
        <family val="2"/>
      </rPr>
      <t>Representing a total of approximately 8.4 billion m</t>
    </r>
    <r>
      <rPr>
        <vertAlign val="superscript"/>
        <sz val="9"/>
        <color rgb="FF54555A"/>
        <rFont val="Arial"/>
        <family val="2"/>
      </rPr>
      <t>3</t>
    </r>
  </si>
  <si>
    <r>
      <rPr>
        <vertAlign val="superscript"/>
        <sz val="11"/>
        <color rgb="FF54555A"/>
        <rFont val="Arial"/>
        <family val="2"/>
      </rPr>
      <t>3</t>
    </r>
    <r>
      <rPr>
        <vertAlign val="superscript"/>
        <sz val="9"/>
        <color rgb="FF54555A"/>
        <rFont val="Arial"/>
        <family val="2"/>
      </rPr>
      <t xml:space="preserve"> </t>
    </r>
    <r>
      <rPr>
        <sz val="9"/>
        <color rgb="FF54555A"/>
        <rFont val="Arial"/>
        <family val="2"/>
      </rPr>
      <t>Process-related waste, which is disposed on landfill, is reported as “hazardous waste to landfill” or “non-hazardous waste to landfill”. Debris from construction activities on-site (including soil) is also monitored, but reported separately</t>
    </r>
  </si>
  <si>
    <r>
      <rPr>
        <vertAlign val="superscript"/>
        <sz val="11"/>
        <color rgb="FF54555A"/>
        <rFont val="Arial"/>
        <family val="2"/>
      </rPr>
      <t>4</t>
    </r>
    <r>
      <rPr>
        <vertAlign val="superscript"/>
        <sz val="9"/>
        <color rgb="FF54555A"/>
        <rFont val="Arial"/>
        <family val="2"/>
      </rPr>
      <t xml:space="preserve"> </t>
    </r>
    <r>
      <rPr>
        <sz val="9"/>
        <color rgb="FF54555A"/>
        <rFont val="Arial"/>
        <family val="2"/>
      </rPr>
      <t>A major environmental incident is any occurrence that has resulted in the loss of primary containment of at least 1 kg of a GHS hazard category 1 substance or &gt;10 used to categorise chemicals by their hazardous characteristics. GHS is an internationally agreed upon system, created by the United Nations to classify substances. GHS is the ‘Globally Harmonized System of Classification and Labelling of Chemicals’</t>
    </r>
  </si>
  <si>
    <r>
      <rPr>
        <vertAlign val="superscript"/>
        <sz val="11"/>
        <color rgb="FF000000"/>
        <rFont val="Arial"/>
        <family val="2"/>
      </rPr>
      <t>1</t>
    </r>
    <r>
      <rPr>
        <vertAlign val="superscript"/>
        <sz val="9"/>
        <color rgb="FF000000"/>
        <rFont val="Arial"/>
        <family val="2"/>
      </rPr>
      <t xml:space="preserve"> </t>
    </r>
    <r>
      <rPr>
        <sz val="9"/>
        <color rgb="FF000000"/>
        <rFont val="Arial"/>
        <family val="2"/>
      </rPr>
      <t>Investments under this category cover donations for events that cause significant humanitarian need impacting countries of Mondi operations (2020-21 Covid-19; 2022 Ukraine war; 2023 Ukraine war, Türkiye earthquake</t>
    </r>
  </si>
  <si>
    <r>
      <rPr>
        <vertAlign val="superscript"/>
        <sz val="11"/>
        <color theme="1"/>
        <rFont val="Arial"/>
        <family val="2"/>
      </rPr>
      <t>2</t>
    </r>
    <r>
      <rPr>
        <vertAlign val="superscript"/>
        <sz val="9"/>
        <color theme="1"/>
        <rFont val="Arial"/>
        <family val="2"/>
      </rPr>
      <t xml:space="preserve"> </t>
    </r>
    <r>
      <rPr>
        <sz val="9"/>
        <color theme="1"/>
        <rFont val="Arial"/>
        <family val="2"/>
      </rPr>
      <t>Defined as operating profit before taking into account personnel costs and depreciation, amortisation and impairments</t>
    </r>
  </si>
  <si>
    <r>
      <rPr>
        <vertAlign val="superscript"/>
        <sz val="11"/>
        <color rgb="FF54555A"/>
        <rFont val="Arial"/>
        <family val="2"/>
      </rPr>
      <t>1</t>
    </r>
    <r>
      <rPr>
        <sz val="9"/>
        <color rgb="FF54555A"/>
        <rFont val="Arial"/>
        <family val="2"/>
      </rPr>
      <t xml:space="preserve"> Megaliter = 1,000 m</t>
    </r>
    <r>
      <rPr>
        <vertAlign val="superscript"/>
        <sz val="9"/>
        <color rgb="FF54555A"/>
        <rFont val="Arial"/>
        <family val="2"/>
      </rPr>
      <t>3</t>
    </r>
  </si>
  <si>
    <r>
      <rPr>
        <vertAlign val="superscript"/>
        <sz val="11"/>
        <color theme="1"/>
        <rFont val="Arial"/>
        <family val="2"/>
      </rPr>
      <t>1</t>
    </r>
    <r>
      <rPr>
        <vertAlign val="superscript"/>
        <sz val="9"/>
        <color theme="1"/>
        <rFont val="Arial"/>
        <family val="2"/>
      </rPr>
      <t xml:space="preserve"> </t>
    </r>
    <r>
      <rPr>
        <sz val="9"/>
        <color theme="1"/>
        <rFont val="Arial"/>
        <family val="2"/>
      </rPr>
      <t>Fuels are reported according to their lower heating value (LHV); the emissions factor source is taken from ÜBPV (BGBl II Nr. 339/2007)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</si>
</sst>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quot;£&quot;* #,##0.00_-;\-&quot;£&quot;* #,##0.00_-;_-&quot;£&quot;* &quot;-&quot;??_-;_-@_-"/>
    <numFmt numFmtId="165" formatCode="_(* #,##0_);_(* \(#,##0\);_(* &quot;-&quot;??_);_(@_)"/>
    <numFmt numFmtId="166" formatCode="0.000"/>
    <numFmt numFmtId="167" formatCode="_-* #,##0_-;\-* #,##0_-;_-* &quot;-&quot;??_-;_-@_-"/>
    <numFmt numFmtId="168" formatCode="#,##0.0"/>
    <numFmt numFmtId="169" formatCode="_(* #,##0.0_);_(* \(#,##0.0\);_(* &quot;-&quot;??_);_(@_)"/>
    <numFmt numFmtId="170" formatCode="0.0%"/>
    <numFmt numFmtId="171" formatCode="_-* #,##0.0_-;\-* #,##0.0_-;_-* &quot;-&quot;??_-;_-@_-"/>
  </numFmts>
  <fonts count="35" x14ac:knownFonts="1">
    <font>
      <sz val="11"/>
      <color theme="1"/>
      <name val="Calibri"/>
      <family val="2"/>
      <scheme val="minor"/>
    </font>
    <font>
      <sz val="11"/>
      <color theme="1"/>
      <name val="Calibri"/>
      <family val="2"/>
      <scheme val="minor"/>
    </font>
    <font>
      <b/>
      <sz val="11"/>
      <color rgb="FF54555A"/>
      <name val="Arial"/>
      <family val="2"/>
    </font>
    <font>
      <sz val="11"/>
      <color rgb="FF54555A"/>
      <name val="Arial"/>
      <family val="2"/>
    </font>
    <font>
      <vertAlign val="superscript"/>
      <sz val="11"/>
      <color rgb="FF54555A"/>
      <name val="Arial"/>
      <family val="2"/>
    </font>
    <font>
      <b/>
      <sz val="14"/>
      <color rgb="FFFFFFFF"/>
      <name val="Arial"/>
      <family val="2"/>
    </font>
    <font>
      <b/>
      <sz val="14"/>
      <name val="Arial"/>
      <family val="2"/>
    </font>
    <font>
      <sz val="11"/>
      <color theme="1"/>
      <name val="Arial"/>
      <family val="2"/>
    </font>
    <font>
      <b/>
      <sz val="11"/>
      <name val="Arial"/>
      <family val="2"/>
    </font>
    <font>
      <b/>
      <vertAlign val="superscript"/>
      <sz val="11"/>
      <color rgb="FF54555A"/>
      <name val="Arial"/>
      <family val="2"/>
    </font>
    <font>
      <sz val="9"/>
      <color rgb="FF54555A"/>
      <name val="Arial"/>
      <family val="2"/>
    </font>
    <font>
      <vertAlign val="superscript"/>
      <sz val="9"/>
      <color rgb="FF54555A"/>
      <name val="Arial"/>
      <family val="2"/>
    </font>
    <font>
      <sz val="9"/>
      <color theme="1"/>
      <name val="Arial"/>
      <family val="2"/>
    </font>
    <font>
      <sz val="11"/>
      <color rgb="FFFA5078"/>
      <name val="Arial"/>
      <family val="2"/>
    </font>
    <font>
      <b/>
      <sz val="11"/>
      <color theme="1"/>
      <name val="Arial"/>
      <family val="2"/>
    </font>
    <font>
      <b/>
      <sz val="11"/>
      <color rgb="FFFA5078"/>
      <name val="Arial"/>
      <family val="2"/>
    </font>
    <font>
      <b/>
      <sz val="11"/>
      <color rgb="FFFFFFFF"/>
      <name val="Arial"/>
      <family val="2"/>
    </font>
    <font>
      <vertAlign val="subscript"/>
      <sz val="11"/>
      <color rgb="FF54555A"/>
      <name val="Arial"/>
      <family val="2"/>
    </font>
    <font>
      <b/>
      <sz val="11"/>
      <color theme="0"/>
      <name val="Arial"/>
      <family val="2"/>
    </font>
    <font>
      <sz val="11"/>
      <color rgb="FF000000"/>
      <name val="Arial"/>
      <family val="2"/>
    </font>
    <font>
      <sz val="9"/>
      <color rgb="FF4B4B4B"/>
      <name val="Segoe UI"/>
      <family val="2"/>
    </font>
    <font>
      <b/>
      <sz val="9"/>
      <color rgb="FF54555A"/>
      <name val="Arial"/>
      <family val="2"/>
    </font>
    <font>
      <vertAlign val="superscript"/>
      <sz val="11"/>
      <color theme="1"/>
      <name val="Arial"/>
      <family val="2"/>
    </font>
    <font>
      <sz val="11"/>
      <color rgb="FFFF0000"/>
      <name val="Arial"/>
      <family val="2"/>
    </font>
    <font>
      <sz val="11"/>
      <name val="Arial"/>
      <family val="2"/>
    </font>
    <font>
      <sz val="11"/>
      <color theme="1"/>
      <name val="Arial"/>
      <family val="2"/>
    </font>
    <font>
      <i/>
      <sz val="11"/>
      <color theme="1"/>
      <name val="Arial"/>
      <family val="2"/>
    </font>
    <font>
      <b/>
      <vertAlign val="superscript"/>
      <sz val="10.1"/>
      <color rgb="FF54555A"/>
      <name val="Arial"/>
      <family val="2"/>
    </font>
    <font>
      <b/>
      <sz val="11"/>
      <color theme="1"/>
      <name val="Calibri"/>
      <family val="2"/>
      <scheme val="minor"/>
    </font>
    <font>
      <vertAlign val="superscript"/>
      <sz val="9"/>
      <color theme="1"/>
      <name val="Arial"/>
      <family val="2"/>
    </font>
    <font>
      <b/>
      <sz val="11"/>
      <color rgb="FF0070C0"/>
      <name val="Arial"/>
      <family val="2"/>
    </font>
    <font>
      <vertAlign val="superscript"/>
      <sz val="9"/>
      <color rgb="FF000000"/>
      <name val="Arial"/>
      <family val="2"/>
    </font>
    <font>
      <sz val="9"/>
      <color rgb="FF000000"/>
      <name val="Arial"/>
      <family val="2"/>
    </font>
    <font>
      <sz val="10"/>
      <color theme="1"/>
      <name val="Arial"/>
      <family val="2"/>
    </font>
    <font>
      <vertAlign val="superscript"/>
      <sz val="11"/>
      <color rgb="FF000000"/>
      <name val="Arial"/>
      <family val="2"/>
    </font>
  </fonts>
  <fills count="14">
    <fill>
      <patternFill patternType="none"/>
    </fill>
    <fill>
      <patternFill patternType="gray125"/>
    </fill>
    <fill>
      <patternFill patternType="solid">
        <fgColor theme="0"/>
        <bgColor indexed="64"/>
      </patternFill>
    </fill>
    <fill>
      <patternFill patternType="solid">
        <fgColor rgb="FF0055A4"/>
        <bgColor indexed="64"/>
      </patternFill>
    </fill>
    <fill>
      <patternFill patternType="solid">
        <fgColor rgb="FF823291"/>
        <bgColor indexed="64"/>
      </patternFill>
    </fill>
    <fill>
      <patternFill patternType="solid">
        <fgColor rgb="FFFA5078"/>
        <bgColor indexed="64"/>
      </patternFill>
    </fill>
    <fill>
      <patternFill patternType="solid">
        <fgColor rgb="FF73D0AF"/>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FFF"/>
        <bgColor indexed="64"/>
      </patternFill>
    </fill>
    <fill>
      <patternFill patternType="solid">
        <fgColor rgb="FFEC6607"/>
        <bgColor indexed="64"/>
      </patternFill>
    </fill>
    <fill>
      <patternFill patternType="solid">
        <fgColor rgb="FFFA5078"/>
        <bgColor rgb="FF000000"/>
      </patternFill>
    </fill>
    <fill>
      <patternFill patternType="solid">
        <fgColor rgb="FFFFFFFF"/>
        <bgColor rgb="FF000000"/>
      </patternFill>
    </fill>
    <fill>
      <patternFill patternType="solid">
        <fgColor rgb="FFF2F2F2"/>
        <bgColor rgb="FF000000"/>
      </patternFill>
    </fill>
  </fills>
  <borders count="35">
    <border>
      <left/>
      <right/>
      <top/>
      <bottom/>
      <diagonal/>
    </border>
    <border>
      <left style="thin">
        <color theme="0"/>
      </left>
      <right/>
      <top/>
      <bottom/>
      <diagonal/>
    </border>
    <border>
      <left/>
      <right/>
      <top style="thin">
        <color rgb="FF54555A"/>
      </top>
      <bottom style="thin">
        <color rgb="FFB6B7B9"/>
      </bottom>
      <diagonal/>
    </border>
    <border>
      <left/>
      <right/>
      <top style="thin">
        <color rgb="FFB6B7B9"/>
      </top>
      <bottom style="thin">
        <color rgb="FFB6B7B9"/>
      </bottom>
      <diagonal/>
    </border>
    <border>
      <left/>
      <right/>
      <top style="thin">
        <color rgb="FFB6B7B9"/>
      </top>
      <bottom style="thin">
        <color rgb="FF54555A"/>
      </bottom>
      <diagonal/>
    </border>
    <border>
      <left/>
      <right/>
      <top/>
      <bottom style="thin">
        <color rgb="FFB6B7B9"/>
      </bottom>
      <diagonal/>
    </border>
    <border>
      <left/>
      <right/>
      <top style="thin">
        <color rgb="FF54555A"/>
      </top>
      <bottom/>
      <diagonal/>
    </border>
    <border>
      <left/>
      <right/>
      <top style="thin">
        <color rgb="FFB6B7B9"/>
      </top>
      <bottom/>
      <diagonal/>
    </border>
    <border>
      <left/>
      <right/>
      <top/>
      <bottom style="thin">
        <color rgb="FF54555A"/>
      </bottom>
      <diagonal/>
    </border>
    <border>
      <left/>
      <right/>
      <top style="thin">
        <color indexed="64"/>
      </top>
      <bottom/>
      <diagonal/>
    </border>
    <border>
      <left/>
      <right/>
      <top style="thin">
        <color rgb="FFB6B7B9"/>
      </top>
      <bottom style="thin">
        <color indexed="64"/>
      </bottom>
      <diagonal/>
    </border>
    <border>
      <left/>
      <right/>
      <top style="thin">
        <color rgb="FF54555A"/>
      </top>
      <bottom style="thin">
        <color rgb="FF54555A"/>
      </bottom>
      <diagonal/>
    </border>
    <border>
      <left/>
      <right/>
      <top style="thin">
        <color indexed="64"/>
      </top>
      <bottom style="thin">
        <color indexed="64"/>
      </bottom>
      <diagonal/>
    </border>
    <border>
      <left/>
      <right/>
      <top/>
      <bottom style="thin">
        <color indexed="64"/>
      </bottom>
      <diagonal/>
    </border>
    <border>
      <left/>
      <right/>
      <top style="thin">
        <color rgb="FF54555A"/>
      </top>
      <bottom style="thin">
        <color indexed="64"/>
      </bottom>
      <diagonal/>
    </border>
    <border>
      <left/>
      <right/>
      <top style="thin">
        <color rgb="FFB6B7B9"/>
      </top>
      <bottom style="thin">
        <color rgb="FFA5A6A8"/>
      </bottom>
      <diagonal/>
    </border>
    <border>
      <left/>
      <right/>
      <top style="thin">
        <color rgb="FFA5A6A8"/>
      </top>
      <bottom style="thin">
        <color rgb="FFB6B7B9"/>
      </bottom>
      <diagonal/>
    </border>
    <border>
      <left/>
      <right/>
      <top style="thin">
        <color indexed="64"/>
      </top>
      <bottom style="thin">
        <color rgb="FFB6B7B9"/>
      </bottom>
      <diagonal/>
    </border>
    <border>
      <left/>
      <right/>
      <top/>
      <bottom style="thin">
        <color rgb="FF000000"/>
      </bottom>
      <diagonal/>
    </border>
    <border>
      <left/>
      <right/>
      <top style="thin">
        <color rgb="FF000000"/>
      </top>
      <bottom/>
      <diagonal/>
    </border>
    <border>
      <left/>
      <right/>
      <top style="thin">
        <color rgb="FF000000"/>
      </top>
      <bottom style="thin">
        <color indexed="64"/>
      </bottom>
      <diagonal/>
    </border>
    <border>
      <left/>
      <right/>
      <top style="thin">
        <color rgb="FFB6B7B9"/>
      </top>
      <bottom style="thin">
        <color rgb="FF000000"/>
      </bottom>
      <diagonal/>
    </border>
    <border>
      <left/>
      <right/>
      <top style="thin">
        <color theme="1"/>
      </top>
      <bottom style="thin">
        <color rgb="FFB6B7B9"/>
      </bottom>
      <diagonal/>
    </border>
    <border>
      <left/>
      <right/>
      <top style="thin">
        <color rgb="FFB6B7B9"/>
      </top>
      <bottom style="thin">
        <color theme="1"/>
      </bottom>
      <diagonal/>
    </border>
    <border>
      <left/>
      <right/>
      <top style="thin">
        <color indexed="64"/>
      </top>
      <bottom style="thin">
        <color theme="1"/>
      </bottom>
      <diagonal/>
    </border>
    <border>
      <left/>
      <right/>
      <top style="thin">
        <color rgb="FF54555A"/>
      </top>
      <bottom style="thin">
        <color theme="1"/>
      </bottom>
      <diagonal/>
    </border>
    <border>
      <left/>
      <right/>
      <top style="thin">
        <color theme="1"/>
      </top>
      <bottom style="thin">
        <color rgb="FF000000"/>
      </bottom>
      <diagonal/>
    </border>
    <border>
      <left/>
      <right/>
      <top style="thin">
        <color indexed="64"/>
      </top>
      <bottom style="thin">
        <color theme="2" tint="-9.9978637043366805E-2"/>
      </bottom>
      <diagonal/>
    </border>
    <border>
      <left/>
      <right/>
      <top style="thin">
        <color rgb="FF54555A"/>
      </top>
      <bottom style="thin">
        <color theme="2" tint="-9.9978637043366805E-2"/>
      </bottom>
      <diagonal/>
    </border>
    <border>
      <left/>
      <right/>
      <top style="thin">
        <color rgb="FF000000"/>
      </top>
      <bottom style="thin">
        <color rgb="FFB6B7B9"/>
      </bottom>
      <diagonal/>
    </border>
    <border>
      <left/>
      <right/>
      <top style="thin">
        <color rgb="FF000000"/>
      </top>
      <bottom style="thin">
        <color rgb="FF000000"/>
      </bottom>
      <diagonal/>
    </border>
    <border>
      <left/>
      <right/>
      <top style="thin">
        <color theme="2" tint="-9.9978637043366805E-2"/>
      </top>
      <bottom style="thin">
        <color theme="2" tint="-9.9978637043366805E-2"/>
      </bottom>
      <diagonal/>
    </border>
    <border>
      <left/>
      <right/>
      <top style="thin">
        <color rgb="FF000000"/>
      </top>
      <bottom style="thin">
        <color theme="2" tint="-9.9978637043366805E-2"/>
      </bottom>
      <diagonal/>
    </border>
    <border>
      <left/>
      <right/>
      <top style="thin">
        <color indexed="64"/>
      </top>
      <bottom style="thin">
        <color rgb="FF000000"/>
      </bottom>
      <diagonal/>
    </border>
    <border>
      <left/>
      <right/>
      <top style="thin">
        <color theme="1"/>
      </top>
      <bottom/>
      <diagonal/>
    </border>
  </borders>
  <cellStyleXfs count="6">
    <xf numFmtId="0" fontId="0" fillId="0" borderId="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499">
    <xf numFmtId="0" fontId="0" fillId="0" borderId="0" xfId="0"/>
    <xf numFmtId="0" fontId="2" fillId="2" borderId="2" xfId="0" applyFont="1" applyFill="1" applyBorder="1" applyAlignment="1">
      <alignment wrapText="1"/>
    </xf>
    <xf numFmtId="0" fontId="3" fillId="2" borderId="3" xfId="0" applyFont="1" applyFill="1" applyBorder="1" applyAlignment="1">
      <alignment wrapText="1"/>
    </xf>
    <xf numFmtId="0" fontId="3" fillId="2" borderId="4" xfId="0" applyFont="1" applyFill="1" applyBorder="1" applyAlignment="1">
      <alignment wrapText="1"/>
    </xf>
    <xf numFmtId="0" fontId="5" fillId="5" borderId="0" xfId="0" applyFont="1" applyFill="1" applyAlignment="1">
      <alignment wrapText="1"/>
    </xf>
    <xf numFmtId="0" fontId="6" fillId="5" borderId="0" xfId="0" applyFont="1" applyFill="1" applyAlignment="1">
      <alignment wrapText="1"/>
    </xf>
    <xf numFmtId="0" fontId="7" fillId="0" borderId="0" xfId="0" applyFont="1"/>
    <xf numFmtId="0" fontId="8" fillId="2" borderId="0" xfId="0" applyFont="1" applyFill="1" applyAlignment="1">
      <alignment horizontal="left" wrapText="1"/>
    </xf>
    <xf numFmtId="0" fontId="2" fillId="2" borderId="0" xfId="0" applyFont="1" applyFill="1" applyAlignment="1">
      <alignment wrapText="1"/>
    </xf>
    <xf numFmtId="0" fontId="2" fillId="2" borderId="0" xfId="0" applyFont="1" applyFill="1" applyAlignment="1">
      <alignment horizontal="right" wrapText="1"/>
    </xf>
    <xf numFmtId="0" fontId="2" fillId="2" borderId="5" xfId="0" applyFont="1" applyFill="1" applyBorder="1" applyAlignment="1">
      <alignment wrapText="1"/>
    </xf>
    <xf numFmtId="0" fontId="5" fillId="4" borderId="0" xfId="0" applyFont="1" applyFill="1" applyAlignment="1">
      <alignment wrapText="1"/>
    </xf>
    <xf numFmtId="0" fontId="6" fillId="4" borderId="0" xfId="0" applyFont="1" applyFill="1" applyAlignment="1">
      <alignment wrapText="1"/>
    </xf>
    <xf numFmtId="3" fontId="3" fillId="2" borderId="3" xfId="2" applyNumberFormat="1" applyFont="1" applyFill="1" applyBorder="1" applyAlignment="1">
      <alignment horizontal="right" shrinkToFit="1"/>
    </xf>
    <xf numFmtId="0" fontId="3" fillId="2" borderId="4" xfId="0" applyFont="1" applyFill="1" applyBorder="1" applyAlignment="1">
      <alignment horizontal="right" wrapText="1"/>
    </xf>
    <xf numFmtId="0" fontId="3" fillId="2" borderId="4" xfId="1" applyNumberFormat="1" applyFont="1" applyFill="1" applyBorder="1" applyAlignment="1">
      <alignment wrapText="1"/>
    </xf>
    <xf numFmtId="0" fontId="2" fillId="2" borderId="4" xfId="0" applyFont="1" applyFill="1" applyBorder="1" applyAlignment="1">
      <alignment wrapText="1"/>
    </xf>
    <xf numFmtId="3" fontId="3" fillId="2" borderId="3" xfId="1" applyNumberFormat="1" applyFont="1" applyFill="1" applyBorder="1" applyAlignment="1">
      <alignment shrinkToFit="1"/>
    </xf>
    <xf numFmtId="0" fontId="3" fillId="2" borderId="7" xfId="0" applyFont="1" applyFill="1" applyBorder="1" applyAlignment="1">
      <alignment wrapText="1"/>
    </xf>
    <xf numFmtId="0" fontId="3" fillId="2" borderId="0" xfId="0" applyFont="1" applyFill="1" applyAlignment="1">
      <alignment wrapText="1"/>
    </xf>
    <xf numFmtId="0" fontId="3" fillId="2" borderId="10" xfId="0" applyFont="1" applyFill="1" applyBorder="1" applyAlignment="1">
      <alignment wrapText="1"/>
    </xf>
    <xf numFmtId="0" fontId="3" fillId="2" borderId="5" xfId="1" applyNumberFormat="1" applyFont="1" applyFill="1" applyBorder="1" applyAlignment="1">
      <alignment shrinkToFit="1"/>
    </xf>
    <xf numFmtId="0" fontId="7" fillId="0" borderId="13" xfId="0" applyFont="1" applyBorder="1"/>
    <xf numFmtId="4" fontId="3" fillId="2" borderId="5" xfId="2" applyNumberFormat="1" applyFont="1" applyFill="1" applyBorder="1" applyAlignment="1">
      <alignment horizontal="right" wrapText="1"/>
    </xf>
    <xf numFmtId="4" fontId="3" fillId="2" borderId="13" xfId="2" applyNumberFormat="1" applyFont="1" applyFill="1" applyBorder="1" applyAlignment="1">
      <alignment horizontal="right" wrapText="1"/>
    </xf>
    <xf numFmtId="4" fontId="13" fillId="2" borderId="13" xfId="1" applyNumberFormat="1" applyFont="1" applyFill="1" applyBorder="1" applyAlignment="1">
      <alignment shrinkToFit="1"/>
    </xf>
    <xf numFmtId="3" fontId="13" fillId="2" borderId="13" xfId="2" applyNumberFormat="1" applyFont="1" applyFill="1" applyBorder="1" applyAlignment="1">
      <alignment horizontal="right" shrinkToFit="1"/>
    </xf>
    <xf numFmtId="3" fontId="3" fillId="2" borderId="10" xfId="2" applyNumberFormat="1" applyFont="1" applyFill="1" applyBorder="1" applyAlignment="1">
      <alignment horizontal="right" shrinkToFit="1"/>
    </xf>
    <xf numFmtId="0" fontId="2" fillId="2" borderId="13" xfId="0" applyFont="1" applyFill="1" applyBorder="1" applyAlignment="1">
      <alignment wrapText="1"/>
    </xf>
    <xf numFmtId="0" fontId="5" fillId="6" borderId="0" xfId="0" applyFont="1" applyFill="1" applyAlignment="1">
      <alignment wrapText="1"/>
    </xf>
    <xf numFmtId="0" fontId="6" fillId="6" borderId="0" xfId="0" applyFont="1" applyFill="1" applyAlignment="1">
      <alignment wrapText="1"/>
    </xf>
    <xf numFmtId="0" fontId="16" fillId="6" borderId="0" xfId="0" applyFont="1" applyFill="1" applyAlignment="1">
      <alignment wrapText="1"/>
    </xf>
    <xf numFmtId="0" fontId="8" fillId="6" borderId="0" xfId="0" applyFont="1" applyFill="1" applyAlignment="1">
      <alignment wrapText="1"/>
    </xf>
    <xf numFmtId="0" fontId="3" fillId="0" borderId="13" xfId="0" applyFont="1" applyBorder="1"/>
    <xf numFmtId="0" fontId="2" fillId="2" borderId="6" xfId="0" applyFont="1" applyFill="1" applyBorder="1" applyAlignment="1">
      <alignment wrapText="1"/>
    </xf>
    <xf numFmtId="0" fontId="2" fillId="2" borderId="3" xfId="0" applyFont="1" applyFill="1" applyBorder="1" applyAlignment="1">
      <alignment wrapText="1"/>
    </xf>
    <xf numFmtId="0" fontId="3" fillId="2" borderId="5" xfId="0" applyFont="1" applyFill="1" applyBorder="1" applyAlignment="1">
      <alignment wrapText="1"/>
    </xf>
    <xf numFmtId="0" fontId="3" fillId="2" borderId="13" xfId="0" applyFont="1" applyFill="1" applyBorder="1" applyAlignment="1">
      <alignment wrapText="1"/>
    </xf>
    <xf numFmtId="3" fontId="3" fillId="2" borderId="13" xfId="2" applyNumberFormat="1" applyFont="1" applyFill="1" applyBorder="1" applyAlignment="1">
      <alignment horizontal="right" shrinkToFit="1"/>
    </xf>
    <xf numFmtId="0" fontId="2" fillId="2" borderId="12" xfId="0" applyFont="1" applyFill="1" applyBorder="1" applyAlignment="1">
      <alignment wrapText="1"/>
    </xf>
    <xf numFmtId="0" fontId="2" fillId="2" borderId="8" xfId="0" applyFont="1" applyFill="1" applyBorder="1" applyAlignment="1">
      <alignment wrapText="1"/>
    </xf>
    <xf numFmtId="0" fontId="3" fillId="2" borderId="10" xfId="0" applyFont="1" applyFill="1" applyBorder="1" applyAlignment="1">
      <alignment horizontal="left" wrapText="1"/>
    </xf>
    <xf numFmtId="0" fontId="3" fillId="2" borderId="13" xfId="0" applyFont="1" applyFill="1" applyBorder="1" applyAlignment="1">
      <alignment horizontal="left" wrapText="1"/>
    </xf>
    <xf numFmtId="0" fontId="3" fillId="2" borderId="3" xfId="0" applyFont="1" applyFill="1" applyBorder="1" applyAlignment="1">
      <alignment horizontal="left" wrapText="1"/>
    </xf>
    <xf numFmtId="0" fontId="2" fillId="2" borderId="12" xfId="0" applyFont="1" applyFill="1" applyBorder="1" applyAlignment="1">
      <alignment horizontal="left" wrapText="1"/>
    </xf>
    <xf numFmtId="0" fontId="2" fillId="2" borderId="13" xfId="0" applyFont="1" applyFill="1" applyBorder="1" applyAlignment="1">
      <alignment horizontal="left" wrapText="1"/>
    </xf>
    <xf numFmtId="0" fontId="2" fillId="2" borderId="5" xfId="0" applyFont="1" applyFill="1" applyBorder="1" applyAlignment="1">
      <alignment horizontal="left" wrapText="1"/>
    </xf>
    <xf numFmtId="0" fontId="2" fillId="2" borderId="5" xfId="0" applyFont="1" applyFill="1" applyBorder="1" applyAlignment="1">
      <alignment horizontal="right" wrapText="1"/>
    </xf>
    <xf numFmtId="3" fontId="3" fillId="2" borderId="3" xfId="1" applyNumberFormat="1" applyFont="1" applyFill="1" applyBorder="1" applyAlignment="1">
      <alignment wrapText="1"/>
    </xf>
    <xf numFmtId="165" fontId="3" fillId="2" borderId="3" xfId="1" applyNumberFormat="1" applyFont="1" applyFill="1" applyBorder="1" applyAlignment="1">
      <alignment wrapText="1"/>
    </xf>
    <xf numFmtId="3" fontId="3" fillId="2" borderId="5" xfId="2" applyNumberFormat="1" applyFont="1" applyFill="1" applyBorder="1" applyAlignment="1">
      <alignment horizontal="right" wrapText="1"/>
    </xf>
    <xf numFmtId="3" fontId="15" fillId="2" borderId="13" xfId="2" applyNumberFormat="1" applyFont="1" applyFill="1" applyBorder="1" applyAlignment="1">
      <alignment horizontal="right" shrinkToFit="1"/>
    </xf>
    <xf numFmtId="3" fontId="3" fillId="2" borderId="13" xfId="2" applyNumberFormat="1" applyFont="1" applyFill="1" applyBorder="1" applyAlignment="1">
      <alignment horizontal="right" wrapText="1"/>
    </xf>
    <xf numFmtId="3" fontId="3" fillId="2" borderId="10" xfId="1" applyNumberFormat="1" applyFont="1" applyFill="1" applyBorder="1" applyAlignment="1">
      <alignment shrinkToFit="1"/>
    </xf>
    <xf numFmtId="165" fontId="2" fillId="2" borderId="8" xfId="1" applyNumberFormat="1" applyFont="1" applyFill="1" applyBorder="1" applyAlignment="1">
      <alignment wrapText="1"/>
    </xf>
    <xf numFmtId="0" fontId="2" fillId="2" borderId="10" xfId="0" applyFont="1" applyFill="1" applyBorder="1" applyAlignment="1">
      <alignment wrapText="1"/>
    </xf>
    <xf numFmtId="165" fontId="3" fillId="2" borderId="10" xfId="1" applyNumberFormat="1" applyFont="1" applyFill="1" applyBorder="1" applyAlignment="1">
      <alignment wrapText="1"/>
    </xf>
    <xf numFmtId="165" fontId="3" fillId="2" borderId="7" xfId="1" applyNumberFormat="1" applyFont="1" applyFill="1" applyBorder="1" applyAlignment="1">
      <alignment wrapText="1"/>
    </xf>
    <xf numFmtId="165" fontId="3" fillId="2" borderId="0" xfId="1" applyNumberFormat="1" applyFont="1" applyFill="1" applyBorder="1" applyAlignment="1">
      <alignment wrapText="1"/>
    </xf>
    <xf numFmtId="0" fontId="13" fillId="2" borderId="0" xfId="1" applyNumberFormat="1" applyFont="1" applyFill="1" applyBorder="1" applyAlignment="1">
      <alignment horizontal="right" shrinkToFit="1"/>
    </xf>
    <xf numFmtId="3" fontId="13" fillId="2" borderId="13" xfId="1" applyNumberFormat="1" applyFont="1" applyFill="1" applyBorder="1" applyAlignment="1">
      <alignment horizontal="right" shrinkToFit="1"/>
    </xf>
    <xf numFmtId="0" fontId="13" fillId="2" borderId="13" xfId="1" applyNumberFormat="1" applyFont="1" applyFill="1" applyBorder="1" applyAlignment="1">
      <alignment horizontal="right" shrinkToFit="1"/>
    </xf>
    <xf numFmtId="3" fontId="3" fillId="2" borderId="3" xfId="1" applyNumberFormat="1" applyFont="1" applyFill="1" applyBorder="1" applyAlignment="1">
      <alignment horizontal="right" shrinkToFit="1"/>
    </xf>
    <xf numFmtId="3" fontId="3" fillId="2" borderId="3" xfId="1" applyNumberFormat="1" applyFont="1" applyFill="1" applyBorder="1" applyAlignment="1">
      <alignment horizontal="right" wrapText="1"/>
    </xf>
    <xf numFmtId="3" fontId="3" fillId="2" borderId="10" xfId="1" applyNumberFormat="1" applyFont="1" applyFill="1" applyBorder="1" applyAlignment="1">
      <alignment horizontal="right" shrinkToFit="1"/>
    </xf>
    <xf numFmtId="3" fontId="3" fillId="2" borderId="3" xfId="1" applyNumberFormat="1" applyFont="1" applyFill="1" applyBorder="1" applyAlignment="1">
      <alignment horizontal="left" shrinkToFit="1"/>
    </xf>
    <xf numFmtId="3" fontId="3" fillId="2" borderId="10" xfId="1" applyNumberFormat="1" applyFont="1" applyFill="1" applyBorder="1" applyAlignment="1">
      <alignment horizontal="left" shrinkToFit="1"/>
    </xf>
    <xf numFmtId="3" fontId="2" fillId="2" borderId="13" xfId="1" applyNumberFormat="1" applyFont="1" applyFill="1" applyBorder="1" applyAlignment="1">
      <alignment horizontal="right" shrinkToFit="1"/>
    </xf>
    <xf numFmtId="3" fontId="2" fillId="2" borderId="3" xfId="1" applyNumberFormat="1" applyFont="1" applyFill="1" applyBorder="1" applyAlignment="1">
      <alignment horizontal="right" shrinkToFit="1"/>
    </xf>
    <xf numFmtId="3" fontId="2" fillId="2" borderId="5" xfId="1" applyNumberFormat="1" applyFont="1" applyFill="1" applyBorder="1" applyAlignment="1">
      <alignment horizontal="right" shrinkToFit="1"/>
    </xf>
    <xf numFmtId="0" fontId="3" fillId="2" borderId="10" xfId="0" applyFont="1" applyFill="1" applyBorder="1"/>
    <xf numFmtId="167" fontId="3" fillId="2" borderId="3" xfId="1" applyNumberFormat="1" applyFont="1" applyFill="1" applyBorder="1" applyAlignment="1">
      <alignment horizontal="right" shrinkToFit="1"/>
    </xf>
    <xf numFmtId="167" fontId="3" fillId="2" borderId="10" xfId="1" applyNumberFormat="1" applyFont="1" applyFill="1" applyBorder="1" applyAlignment="1">
      <alignment horizontal="right" shrinkToFit="1"/>
    </xf>
    <xf numFmtId="167" fontId="3" fillId="2" borderId="3" xfId="1" applyNumberFormat="1" applyFont="1" applyFill="1" applyBorder="1" applyAlignment="1">
      <alignment horizontal="right" wrapText="1"/>
    </xf>
    <xf numFmtId="0" fontId="2" fillId="2" borderId="17" xfId="0" applyFont="1" applyFill="1" applyBorder="1" applyAlignment="1">
      <alignment wrapText="1"/>
    </xf>
    <xf numFmtId="167" fontId="3" fillId="2" borderId="3" xfId="1" applyNumberFormat="1" applyFont="1" applyFill="1" applyBorder="1" applyAlignment="1">
      <alignment wrapText="1"/>
    </xf>
    <xf numFmtId="0" fontId="14" fillId="0" borderId="0" xfId="0" applyFont="1"/>
    <xf numFmtId="0" fontId="7" fillId="2" borderId="0" xfId="0" applyFont="1" applyFill="1"/>
    <xf numFmtId="0" fontId="7" fillId="2" borderId="13" xfId="0" applyFont="1" applyFill="1" applyBorder="1"/>
    <xf numFmtId="167" fontId="3" fillId="2" borderId="4" xfId="1" applyNumberFormat="1" applyFont="1" applyFill="1" applyBorder="1" applyAlignment="1">
      <alignment horizontal="right" wrapText="1"/>
    </xf>
    <xf numFmtId="0" fontId="3" fillId="2" borderId="0" xfId="0" applyFont="1" applyFill="1"/>
    <xf numFmtId="167" fontId="3" fillId="2" borderId="0" xfId="1" applyNumberFormat="1" applyFont="1" applyFill="1" applyBorder="1" applyAlignment="1">
      <alignment wrapText="1"/>
    </xf>
    <xf numFmtId="0" fontId="3" fillId="2" borderId="3" xfId="1" applyNumberFormat="1" applyFont="1" applyFill="1" applyBorder="1" applyAlignment="1">
      <alignment horizontal="right" shrinkToFit="1"/>
    </xf>
    <xf numFmtId="0" fontId="3" fillId="2" borderId="10" xfId="1" applyNumberFormat="1" applyFont="1" applyFill="1" applyBorder="1" applyAlignment="1">
      <alignment horizontal="right" shrinkToFit="1"/>
    </xf>
    <xf numFmtId="167" fontId="2" fillId="2" borderId="13" xfId="1" applyNumberFormat="1" applyFont="1" applyFill="1" applyBorder="1" applyAlignment="1">
      <alignment horizontal="right" shrinkToFit="1"/>
    </xf>
    <xf numFmtId="167" fontId="3" fillId="7" borderId="3" xfId="1" applyNumberFormat="1" applyFont="1" applyFill="1" applyBorder="1" applyAlignment="1">
      <alignment horizontal="right" shrinkToFit="1"/>
    </xf>
    <xf numFmtId="167" fontId="2" fillId="7" borderId="3" xfId="1" applyNumberFormat="1" applyFont="1" applyFill="1" applyBorder="1" applyAlignment="1">
      <alignment horizontal="right" shrinkToFit="1"/>
    </xf>
    <xf numFmtId="0" fontId="2" fillId="8" borderId="2" xfId="0" applyFont="1" applyFill="1" applyBorder="1" applyAlignment="1">
      <alignment wrapText="1"/>
    </xf>
    <xf numFmtId="3" fontId="3" fillId="2" borderId="5" xfId="2" applyNumberFormat="1" applyFont="1" applyFill="1" applyBorder="1" applyAlignment="1">
      <alignment horizontal="right" shrinkToFit="1"/>
    </xf>
    <xf numFmtId="0" fontId="3" fillId="2" borderId="10" xfId="1" applyNumberFormat="1" applyFont="1" applyFill="1" applyBorder="1" applyAlignment="1">
      <alignment shrinkToFit="1"/>
    </xf>
    <xf numFmtId="3" fontId="3" fillId="2" borderId="5" xfId="1" applyNumberFormat="1" applyFont="1" applyFill="1" applyBorder="1" applyAlignment="1">
      <alignment shrinkToFit="1"/>
    </xf>
    <xf numFmtId="0" fontId="10" fillId="0" borderId="0" xfId="0" applyFont="1"/>
    <xf numFmtId="3" fontId="2" fillId="2" borderId="12" xfId="2" applyNumberFormat="1" applyFont="1" applyFill="1" applyBorder="1" applyAlignment="1">
      <alignment horizontal="right" shrinkToFit="1"/>
    </xf>
    <xf numFmtId="0" fontId="3" fillId="0" borderId="0" xfId="0" applyFont="1"/>
    <xf numFmtId="168" fontId="3" fillId="2" borderId="3" xfId="2" applyNumberFormat="1" applyFont="1" applyFill="1" applyBorder="1" applyAlignment="1">
      <alignment horizontal="right" shrinkToFit="1"/>
    </xf>
    <xf numFmtId="0" fontId="3" fillId="2" borderId="19" xfId="0" applyFont="1" applyFill="1" applyBorder="1" applyAlignment="1">
      <alignment wrapText="1"/>
    </xf>
    <xf numFmtId="0" fontId="3" fillId="0" borderId="3" xfId="0" applyFont="1" applyBorder="1" applyAlignment="1">
      <alignment wrapText="1"/>
    </xf>
    <xf numFmtId="0" fontId="2" fillId="2" borderId="20" xfId="0" applyFont="1" applyFill="1" applyBorder="1" applyAlignment="1">
      <alignment wrapText="1"/>
    </xf>
    <xf numFmtId="165" fontId="2" fillId="2" borderId="20" xfId="1" applyNumberFormat="1" applyFont="1" applyFill="1" applyBorder="1" applyAlignment="1">
      <alignment wrapText="1"/>
    </xf>
    <xf numFmtId="0" fontId="5" fillId="10" borderId="0" xfId="0" applyFont="1" applyFill="1" applyAlignment="1">
      <alignment wrapText="1"/>
    </xf>
    <xf numFmtId="0" fontId="6" fillId="10" borderId="0" xfId="0" applyFont="1" applyFill="1" applyAlignment="1">
      <alignment wrapText="1"/>
    </xf>
    <xf numFmtId="0" fontId="5" fillId="11" borderId="0" xfId="0" applyFont="1" applyFill="1" applyAlignment="1">
      <alignment wrapText="1"/>
    </xf>
    <xf numFmtId="0" fontId="6" fillId="11" borderId="0" xfId="0" applyFont="1" applyFill="1" applyAlignment="1">
      <alignment wrapText="1"/>
    </xf>
    <xf numFmtId="0" fontId="2" fillId="12" borderId="0" xfId="0" applyFont="1" applyFill="1" applyAlignment="1">
      <alignment wrapText="1"/>
    </xf>
    <xf numFmtId="0" fontId="2" fillId="12" borderId="2" xfId="0" applyFont="1" applyFill="1" applyBorder="1" applyAlignment="1">
      <alignment wrapText="1"/>
    </xf>
    <xf numFmtId="0" fontId="11" fillId="0" borderId="0" xfId="0" applyFont="1"/>
    <xf numFmtId="0" fontId="10" fillId="12" borderId="0" xfId="0" applyFont="1" applyFill="1" applyAlignment="1">
      <alignment wrapText="1"/>
    </xf>
    <xf numFmtId="0" fontId="10" fillId="0" borderId="0" xfId="0" applyFont="1" applyAlignment="1">
      <alignment horizontal="left" vertical="center" wrapText="1"/>
    </xf>
    <xf numFmtId="0" fontId="7" fillId="9" borderId="0" xfId="0" applyFont="1" applyFill="1"/>
    <xf numFmtId="0" fontId="8" fillId="9" borderId="0" xfId="0" applyFont="1" applyFill="1" applyAlignment="1">
      <alignment horizontal="left" wrapText="1"/>
    </xf>
    <xf numFmtId="0" fontId="2" fillId="2" borderId="2" xfId="0" applyFont="1" applyFill="1" applyBorder="1" applyAlignment="1">
      <alignment horizontal="right" wrapText="1"/>
    </xf>
    <xf numFmtId="0" fontId="2" fillId="12" borderId="8" xfId="0" applyFont="1" applyFill="1" applyBorder="1" applyAlignment="1">
      <alignment wrapText="1"/>
    </xf>
    <xf numFmtId="0" fontId="10" fillId="2" borderId="0" xfId="0" applyFont="1" applyFill="1" applyAlignment="1">
      <alignment horizontal="left" wrapText="1"/>
    </xf>
    <xf numFmtId="167" fontId="2" fillId="2" borderId="20" xfId="1" applyNumberFormat="1" applyFont="1" applyFill="1" applyBorder="1" applyAlignment="1">
      <alignment shrinkToFit="1"/>
    </xf>
    <xf numFmtId="0" fontId="2" fillId="2" borderId="0" xfId="0" applyFont="1" applyFill="1" applyAlignment="1">
      <alignment horizontal="left" wrapText="1"/>
    </xf>
    <xf numFmtId="0" fontId="3" fillId="12" borderId="5" xfId="0" applyFont="1" applyFill="1" applyBorder="1" applyAlignment="1">
      <alignment wrapText="1"/>
    </xf>
    <xf numFmtId="167" fontId="3" fillId="12" borderId="5" xfId="1" applyNumberFormat="1" applyFont="1" applyFill="1" applyBorder="1" applyAlignment="1">
      <alignment horizontal="center"/>
    </xf>
    <xf numFmtId="167" fontId="3" fillId="12" borderId="0" xfId="1" applyNumberFormat="1" applyFont="1" applyFill="1" applyAlignment="1">
      <alignment horizontal="center"/>
    </xf>
    <xf numFmtId="167" fontId="3" fillId="12" borderId="7" xfId="1" applyNumberFormat="1" applyFont="1" applyFill="1" applyBorder="1" applyAlignment="1">
      <alignment horizontal="center"/>
    </xf>
    <xf numFmtId="0" fontId="3" fillId="0" borderId="10" xfId="0" applyFont="1" applyBorder="1"/>
    <xf numFmtId="0" fontId="2" fillId="0" borderId="13" xfId="0" applyFont="1" applyBorder="1"/>
    <xf numFmtId="3" fontId="2" fillId="2" borderId="13" xfId="1" applyNumberFormat="1" applyFont="1" applyFill="1" applyBorder="1" applyAlignment="1">
      <alignment horizontal="right" wrapText="1"/>
    </xf>
    <xf numFmtId="3" fontId="2" fillId="2" borderId="5" xfId="2" applyNumberFormat="1" applyFont="1" applyFill="1" applyBorder="1" applyAlignment="1">
      <alignment horizontal="right" shrinkToFit="1"/>
    </xf>
    <xf numFmtId="43" fontId="2" fillId="2" borderId="3" xfId="1" applyFont="1" applyFill="1" applyBorder="1" applyAlignment="1">
      <alignment horizontal="right" wrapText="1"/>
    </xf>
    <xf numFmtId="43" fontId="2" fillId="2" borderId="10" xfId="1" applyFont="1" applyFill="1" applyBorder="1" applyAlignment="1">
      <alignment horizontal="right" wrapText="1"/>
    </xf>
    <xf numFmtId="43" fontId="2" fillId="2" borderId="8" xfId="1" applyFont="1" applyFill="1" applyBorder="1" applyAlignment="1">
      <alignment horizontal="right" wrapText="1"/>
    </xf>
    <xf numFmtId="168" fontId="3" fillId="2" borderId="3" xfId="1" applyNumberFormat="1" applyFont="1" applyFill="1" applyBorder="1" applyAlignment="1">
      <alignment horizontal="right" shrinkToFit="1"/>
    </xf>
    <xf numFmtId="168" fontId="3" fillId="2" borderId="10" xfId="1" applyNumberFormat="1" applyFont="1" applyFill="1" applyBorder="1" applyAlignment="1">
      <alignment horizontal="right" shrinkToFit="1"/>
    </xf>
    <xf numFmtId="4" fontId="3" fillId="2" borderId="3" xfId="1" applyNumberFormat="1" applyFont="1" applyFill="1" applyBorder="1" applyAlignment="1">
      <alignment horizontal="right" shrinkToFit="1"/>
    </xf>
    <xf numFmtId="4" fontId="3" fillId="2" borderId="10" xfId="1" applyNumberFormat="1" applyFont="1" applyFill="1" applyBorder="1" applyAlignment="1">
      <alignment horizontal="right" shrinkToFit="1"/>
    </xf>
    <xf numFmtId="4" fontId="2" fillId="2" borderId="13" xfId="1" applyNumberFormat="1" applyFont="1" applyFill="1" applyBorder="1" applyAlignment="1">
      <alignment horizontal="right" shrinkToFit="1"/>
    </xf>
    <xf numFmtId="3" fontId="13" fillId="2" borderId="0" xfId="2" applyNumberFormat="1" applyFont="1" applyFill="1" applyBorder="1" applyAlignment="1">
      <alignment horizontal="right" shrinkToFit="1"/>
    </xf>
    <xf numFmtId="0" fontId="3" fillId="2" borderId="7" xfId="0" applyFont="1" applyFill="1" applyBorder="1" applyAlignment="1">
      <alignment horizontal="right" wrapText="1"/>
    </xf>
    <xf numFmtId="3" fontId="3" fillId="2" borderId="12" xfId="2" applyNumberFormat="1" applyFont="1" applyFill="1" applyBorder="1" applyAlignment="1">
      <alignment horizontal="right" wrapText="1"/>
    </xf>
    <xf numFmtId="0" fontId="5" fillId="3" borderId="0" xfId="0" applyFont="1" applyFill="1" applyAlignment="1">
      <alignment wrapText="1"/>
    </xf>
    <xf numFmtId="0" fontId="6" fillId="3" borderId="0" xfId="0" applyFont="1" applyFill="1" applyAlignment="1">
      <alignment wrapText="1"/>
    </xf>
    <xf numFmtId="3" fontId="3" fillId="2" borderId="3" xfId="3" applyNumberFormat="1" applyFont="1" applyFill="1" applyBorder="1" applyAlignment="1">
      <alignment horizontal="right" shrinkToFit="1"/>
    </xf>
    <xf numFmtId="168" fontId="3" fillId="2" borderId="3" xfId="3" applyNumberFormat="1" applyFont="1" applyFill="1" applyBorder="1" applyAlignment="1">
      <alignment horizontal="right" wrapText="1"/>
    </xf>
    <xf numFmtId="0" fontId="3" fillId="2" borderId="21" xfId="0" applyFont="1" applyFill="1" applyBorder="1" applyAlignment="1">
      <alignment horizontal="right" wrapText="1"/>
    </xf>
    <xf numFmtId="0" fontId="2" fillId="9" borderId="2" xfId="0" applyFont="1" applyFill="1" applyBorder="1" applyAlignment="1">
      <alignment wrapText="1"/>
    </xf>
    <xf numFmtId="0" fontId="3" fillId="9" borderId="3" xfId="1" applyNumberFormat="1" applyFont="1" applyFill="1" applyBorder="1" applyAlignment="1">
      <alignment wrapText="1"/>
    </xf>
    <xf numFmtId="3" fontId="3" fillId="9" borderId="3" xfId="2" applyNumberFormat="1" applyFont="1" applyFill="1" applyBorder="1" applyAlignment="1">
      <alignment horizontal="left" shrinkToFit="1"/>
    </xf>
    <xf numFmtId="3" fontId="3" fillId="9" borderId="3" xfId="2" applyNumberFormat="1" applyFont="1" applyFill="1" applyBorder="1" applyAlignment="1">
      <alignment horizontal="right" shrinkToFit="1"/>
    </xf>
    <xf numFmtId="0" fontId="3" fillId="9" borderId="0" xfId="0" applyFont="1" applyFill="1"/>
    <xf numFmtId="0" fontId="3" fillId="9" borderId="0" xfId="0" applyFont="1" applyFill="1" applyAlignment="1">
      <alignment horizontal="left" wrapText="1"/>
    </xf>
    <xf numFmtId="0" fontId="2" fillId="9" borderId="18" xfId="1" applyNumberFormat="1" applyFont="1" applyFill="1" applyBorder="1" applyAlignment="1">
      <alignment wrapText="1"/>
    </xf>
    <xf numFmtId="0" fontId="7" fillId="2" borderId="0" xfId="0" applyFont="1" applyFill="1" applyAlignment="1">
      <alignment horizontal="left" vertical="top" wrapText="1"/>
    </xf>
    <xf numFmtId="0" fontId="7" fillId="2" borderId="0" xfId="0" applyFont="1" applyFill="1" applyAlignment="1">
      <alignment horizontal="left" vertical="top"/>
    </xf>
    <xf numFmtId="0" fontId="7" fillId="2" borderId="1" xfId="0" applyFont="1" applyFill="1" applyBorder="1" applyAlignment="1">
      <alignment horizontal="left" vertical="top"/>
    </xf>
    <xf numFmtId="0" fontId="18" fillId="3" borderId="0" xfId="0" applyFont="1" applyFill="1" applyAlignment="1">
      <alignment horizontal="left" vertical="top" wrapText="1"/>
    </xf>
    <xf numFmtId="0" fontId="19" fillId="2" borderId="0" xfId="0" applyFont="1" applyFill="1" applyAlignment="1">
      <alignment horizontal="left" vertical="top"/>
    </xf>
    <xf numFmtId="0" fontId="16" fillId="3" borderId="0" xfId="0" applyFont="1" applyFill="1" applyAlignment="1">
      <alignment horizontal="left" vertical="top" wrapText="1"/>
    </xf>
    <xf numFmtId="0" fontId="3" fillId="0" borderId="19" xfId="0" applyFont="1" applyBorder="1"/>
    <xf numFmtId="3" fontId="2" fillId="2" borderId="12" xfId="1" applyNumberFormat="1" applyFont="1" applyFill="1" applyBorder="1" applyAlignment="1">
      <alignment horizontal="right" shrinkToFit="1"/>
    </xf>
    <xf numFmtId="165" fontId="3" fillId="2" borderId="0" xfId="0" applyNumberFormat="1" applyFont="1" applyFill="1" applyAlignment="1">
      <alignment horizontal="right" wrapText="1"/>
    </xf>
    <xf numFmtId="3" fontId="13" fillId="2" borderId="3" xfId="2" applyNumberFormat="1" applyFont="1" applyFill="1" applyBorder="1" applyAlignment="1">
      <alignment horizontal="right" shrinkToFit="1"/>
    </xf>
    <xf numFmtId="0" fontId="10" fillId="0" borderId="0" xfId="0" applyFont="1" applyAlignment="1">
      <alignment vertical="top" wrapText="1"/>
    </xf>
    <xf numFmtId="0" fontId="20" fillId="0" borderId="0" xfId="0" applyFont="1"/>
    <xf numFmtId="0" fontId="8" fillId="2" borderId="8" xfId="0" applyFont="1" applyFill="1" applyBorder="1" applyAlignment="1">
      <alignment horizontal="left" wrapText="1"/>
    </xf>
    <xf numFmtId="167" fontId="3" fillId="12" borderId="13" xfId="1" applyNumberFormat="1" applyFont="1" applyFill="1" applyBorder="1" applyAlignment="1">
      <alignment horizontal="center"/>
    </xf>
    <xf numFmtId="3" fontId="2" fillId="8" borderId="5" xfId="2" applyNumberFormat="1" applyFont="1" applyFill="1" applyBorder="1" applyAlignment="1">
      <alignment horizontal="right" shrinkToFit="1"/>
    </xf>
    <xf numFmtId="0" fontId="10" fillId="0" borderId="6" xfId="0" applyFont="1" applyBorder="1"/>
    <xf numFmtId="0" fontId="21" fillId="0" borderId="0" xfId="0" applyFont="1"/>
    <xf numFmtId="3" fontId="3" fillId="2" borderId="13" xfId="1" applyNumberFormat="1" applyFont="1" applyFill="1" applyBorder="1" applyAlignment="1">
      <alignment shrinkToFit="1"/>
    </xf>
    <xf numFmtId="0" fontId="2" fillId="2" borderId="22" xfId="0" applyFont="1" applyFill="1" applyBorder="1" applyAlignment="1">
      <alignment wrapText="1"/>
    </xf>
    <xf numFmtId="4" fontId="2" fillId="2" borderId="24" xfId="2" applyNumberFormat="1" applyFont="1" applyFill="1" applyBorder="1" applyAlignment="1">
      <alignment horizontal="left" wrapText="1"/>
    </xf>
    <xf numFmtId="4" fontId="3" fillId="2" borderId="24" xfId="2" applyNumberFormat="1" applyFont="1" applyFill="1" applyBorder="1" applyAlignment="1">
      <alignment horizontal="right" wrapText="1"/>
    </xf>
    <xf numFmtId="0" fontId="2" fillId="2" borderId="25" xfId="0" applyFont="1" applyFill="1" applyBorder="1" applyAlignment="1">
      <alignment wrapText="1"/>
    </xf>
    <xf numFmtId="0" fontId="2" fillId="2" borderId="9" xfId="0" applyFont="1" applyFill="1" applyBorder="1" applyAlignment="1">
      <alignment wrapText="1"/>
    </xf>
    <xf numFmtId="0" fontId="10" fillId="0" borderId="0" xfId="0" applyFont="1" applyAlignment="1">
      <alignment horizontal="center"/>
    </xf>
    <xf numFmtId="0" fontId="2" fillId="8" borderId="10" xfId="0" applyFont="1" applyFill="1" applyBorder="1" applyAlignment="1">
      <alignment horizontal="right" wrapText="1"/>
    </xf>
    <xf numFmtId="0" fontId="8" fillId="2" borderId="0" xfId="0" applyFont="1" applyFill="1" applyAlignment="1">
      <alignment horizontal="center" wrapText="1"/>
    </xf>
    <xf numFmtId="3" fontId="3" fillId="2" borderId="7" xfId="3" applyNumberFormat="1" applyFont="1" applyFill="1" applyBorder="1" applyAlignment="1">
      <alignment horizontal="right" wrapText="1"/>
    </xf>
    <xf numFmtId="3" fontId="3" fillId="2" borderId="5" xfId="3" applyNumberFormat="1" applyFont="1" applyFill="1" applyBorder="1" applyAlignment="1">
      <alignment horizontal="right" shrinkToFit="1"/>
    </xf>
    <xf numFmtId="9" fontId="3" fillId="2" borderId="3" xfId="1" applyNumberFormat="1" applyFont="1" applyFill="1" applyBorder="1" applyAlignment="1">
      <alignment wrapText="1"/>
    </xf>
    <xf numFmtId="3" fontId="3" fillId="2" borderId="0" xfId="2" applyNumberFormat="1" applyFont="1" applyFill="1" applyBorder="1" applyAlignment="1">
      <alignment horizontal="right" shrinkToFit="1"/>
    </xf>
    <xf numFmtId="0" fontId="10" fillId="0" borderId="0" xfId="0" applyFont="1" applyAlignment="1">
      <alignment horizontal="left" vertical="top" wrapText="1"/>
    </xf>
    <xf numFmtId="4" fontId="15" fillId="2" borderId="5" xfId="2" applyNumberFormat="1" applyFont="1" applyFill="1" applyBorder="1" applyAlignment="1">
      <alignment horizontal="right" wrapText="1"/>
    </xf>
    <xf numFmtId="0" fontId="2" fillId="0" borderId="0" xfId="0" applyFont="1"/>
    <xf numFmtId="43" fontId="2" fillId="2" borderId="3" xfId="1" applyFont="1" applyFill="1" applyBorder="1" applyAlignment="1">
      <alignment horizontal="right" shrinkToFit="1"/>
    </xf>
    <xf numFmtId="43" fontId="2" fillId="2" borderId="10" xfId="1" applyFont="1" applyFill="1" applyBorder="1" applyAlignment="1">
      <alignment horizontal="right" shrinkToFit="1"/>
    </xf>
    <xf numFmtId="167" fontId="2" fillId="2" borderId="8" xfId="1" applyNumberFormat="1" applyFont="1" applyFill="1" applyBorder="1" applyAlignment="1">
      <alignment wrapText="1"/>
    </xf>
    <xf numFmtId="0" fontId="2" fillId="2" borderId="17" xfId="0" applyFont="1" applyFill="1" applyBorder="1"/>
    <xf numFmtId="167" fontId="3" fillId="2" borderId="4" xfId="1" applyNumberFormat="1" applyFont="1" applyFill="1" applyBorder="1" applyAlignment="1">
      <alignment wrapText="1"/>
    </xf>
    <xf numFmtId="167" fontId="3" fillId="2" borderId="7" xfId="1" applyNumberFormat="1" applyFont="1" applyFill="1" applyBorder="1" applyAlignment="1">
      <alignment wrapText="1"/>
    </xf>
    <xf numFmtId="3" fontId="3" fillId="8" borderId="3" xfId="2" applyNumberFormat="1" applyFont="1" applyFill="1" applyBorder="1" applyAlignment="1">
      <alignment shrinkToFit="1"/>
    </xf>
    <xf numFmtId="3" fontId="3" fillId="8" borderId="3" xfId="2" applyNumberFormat="1" applyFont="1" applyFill="1" applyBorder="1" applyAlignment="1">
      <alignment horizontal="right" shrinkToFit="1"/>
    </xf>
    <xf numFmtId="3" fontId="3" fillId="8" borderId="13" xfId="2" applyNumberFormat="1" applyFont="1" applyFill="1" applyBorder="1" applyAlignment="1">
      <alignment shrinkToFit="1"/>
    </xf>
    <xf numFmtId="3" fontId="15" fillId="2" borderId="0" xfId="2" applyNumberFormat="1" applyFont="1" applyFill="1" applyBorder="1" applyAlignment="1">
      <alignment horizontal="right" shrinkToFit="1"/>
    </xf>
    <xf numFmtId="0" fontId="20" fillId="2" borderId="0" xfId="0" applyFont="1" applyFill="1"/>
    <xf numFmtId="168" fontId="3" fillId="2" borderId="10" xfId="2" applyNumberFormat="1" applyFont="1" applyFill="1" applyBorder="1" applyAlignment="1">
      <alignment horizontal="right" shrinkToFit="1"/>
    </xf>
    <xf numFmtId="0" fontId="2" fillId="2" borderId="5" xfId="0" applyFont="1" applyFill="1" applyBorder="1" applyAlignment="1">
      <alignment horizontal="center" wrapText="1"/>
    </xf>
    <xf numFmtId="0" fontId="21" fillId="0" borderId="0" xfId="0" applyFont="1" applyAlignment="1">
      <alignment horizontal="center"/>
    </xf>
    <xf numFmtId="167" fontId="3" fillId="2" borderId="5" xfId="1" applyNumberFormat="1" applyFont="1" applyFill="1" applyBorder="1" applyAlignment="1">
      <alignment horizontal="right" shrinkToFit="1"/>
    </xf>
    <xf numFmtId="167" fontId="2" fillId="7" borderId="5" xfId="1" applyNumberFormat="1" applyFont="1" applyFill="1" applyBorder="1" applyAlignment="1">
      <alignment horizontal="right" shrinkToFit="1"/>
    </xf>
    <xf numFmtId="167" fontId="2" fillId="7" borderId="7" xfId="1" applyNumberFormat="1" applyFont="1" applyFill="1" applyBorder="1" applyAlignment="1">
      <alignment horizontal="right" shrinkToFit="1"/>
    </xf>
    <xf numFmtId="167" fontId="2" fillId="7" borderId="12" xfId="1" applyNumberFormat="1" applyFont="1" applyFill="1" applyBorder="1" applyAlignment="1">
      <alignment horizontal="right" shrinkToFit="1"/>
    </xf>
    <xf numFmtId="167" fontId="3" fillId="7" borderId="7" xfId="1" applyNumberFormat="1" applyFont="1" applyFill="1" applyBorder="1" applyAlignment="1">
      <alignment horizontal="right" shrinkToFit="1"/>
    </xf>
    <xf numFmtId="0" fontId="2" fillId="7" borderId="17" xfId="1" applyNumberFormat="1" applyFont="1" applyFill="1" applyBorder="1" applyAlignment="1">
      <alignment horizontal="right" shrinkToFit="1"/>
    </xf>
    <xf numFmtId="0" fontId="2" fillId="8" borderId="17" xfId="0" applyFont="1" applyFill="1" applyBorder="1" applyAlignment="1">
      <alignment wrapText="1"/>
    </xf>
    <xf numFmtId="167" fontId="2" fillId="7" borderId="10" xfId="1" applyNumberFormat="1" applyFont="1" applyFill="1" applyBorder="1" applyAlignment="1">
      <alignment horizontal="right" shrinkToFit="1"/>
    </xf>
    <xf numFmtId="3" fontId="2" fillId="8" borderId="18" xfId="2" applyNumberFormat="1" applyFont="1" applyFill="1" applyBorder="1" applyAlignment="1">
      <alignment horizontal="right" shrinkToFit="1"/>
    </xf>
    <xf numFmtId="3" fontId="3" fillId="2" borderId="18" xfId="2" applyNumberFormat="1" applyFont="1" applyFill="1" applyBorder="1" applyAlignment="1">
      <alignment horizontal="right" shrinkToFit="1"/>
    </xf>
    <xf numFmtId="0" fontId="2" fillId="8" borderId="17" xfId="2" applyNumberFormat="1" applyFont="1" applyFill="1" applyBorder="1" applyAlignment="1">
      <alignment horizontal="right" shrinkToFit="1"/>
    </xf>
    <xf numFmtId="3" fontId="3" fillId="8" borderId="7" xfId="2" applyNumberFormat="1" applyFont="1" applyFill="1" applyBorder="1" applyAlignment="1">
      <alignment horizontal="right" shrinkToFit="1"/>
    </xf>
    <xf numFmtId="3" fontId="3" fillId="9" borderId="10" xfId="2" applyNumberFormat="1" applyFont="1" applyFill="1" applyBorder="1" applyAlignment="1">
      <alignment horizontal="right" wrapText="1"/>
    </xf>
    <xf numFmtId="3" fontId="3" fillId="9" borderId="10" xfId="2" applyNumberFormat="1" applyFont="1" applyFill="1" applyBorder="1" applyAlignment="1">
      <alignment horizontal="right" shrinkToFit="1"/>
    </xf>
    <xf numFmtId="0" fontId="2" fillId="9" borderId="12" xfId="1" applyNumberFormat="1" applyFont="1" applyFill="1" applyBorder="1" applyAlignment="1">
      <alignment wrapText="1"/>
    </xf>
    <xf numFmtId="0" fontId="3" fillId="9" borderId="12" xfId="0" applyFont="1" applyFill="1" applyBorder="1"/>
    <xf numFmtId="165" fontId="2" fillId="9" borderId="12" xfId="2" applyNumberFormat="1" applyFont="1" applyFill="1" applyBorder="1" applyAlignment="1">
      <alignment horizontal="right" shrinkToFit="1"/>
    </xf>
    <xf numFmtId="3" fontId="3" fillId="9" borderId="18" xfId="2" applyNumberFormat="1" applyFont="1" applyFill="1" applyBorder="1" applyAlignment="1">
      <alignment horizontal="right" shrinkToFit="1"/>
    </xf>
    <xf numFmtId="0" fontId="3" fillId="9" borderId="10" xfId="1" applyNumberFormat="1" applyFont="1" applyFill="1" applyBorder="1" applyAlignment="1">
      <alignment wrapText="1"/>
    </xf>
    <xf numFmtId="9" fontId="3" fillId="2" borderId="10" xfId="1" applyNumberFormat="1" applyFont="1" applyFill="1" applyBorder="1" applyAlignment="1">
      <alignment wrapText="1"/>
    </xf>
    <xf numFmtId="0" fontId="2" fillId="2" borderId="18" xfId="0" applyFont="1" applyFill="1" applyBorder="1" applyAlignment="1">
      <alignment wrapText="1"/>
    </xf>
    <xf numFmtId="0" fontId="3" fillId="2" borderId="18" xfId="0" applyFont="1" applyFill="1" applyBorder="1" applyAlignment="1">
      <alignment wrapText="1"/>
    </xf>
    <xf numFmtId="0" fontId="2" fillId="2" borderId="28" xfId="0" applyFont="1" applyFill="1" applyBorder="1" applyAlignment="1">
      <alignment wrapText="1"/>
    </xf>
    <xf numFmtId="0" fontId="2" fillId="2" borderId="27" xfId="0" applyFont="1" applyFill="1" applyBorder="1" applyAlignment="1">
      <alignment wrapText="1"/>
    </xf>
    <xf numFmtId="0" fontId="2" fillId="8" borderId="27" xfId="2" applyNumberFormat="1" applyFont="1" applyFill="1" applyBorder="1" applyAlignment="1">
      <alignment horizontal="right" shrinkToFit="1"/>
    </xf>
    <xf numFmtId="0" fontId="2" fillId="2" borderId="19" xfId="0" applyFont="1" applyFill="1" applyBorder="1" applyAlignment="1">
      <alignment horizontal="right" wrapText="1"/>
    </xf>
    <xf numFmtId="0" fontId="2" fillId="13" borderId="29" xfId="1" applyNumberFormat="1" applyFont="1" applyFill="1" applyBorder="1" applyAlignment="1">
      <alignment horizontal="right"/>
    </xf>
    <xf numFmtId="167" fontId="2" fillId="2" borderId="20" xfId="1" applyNumberFormat="1" applyFont="1" applyFill="1" applyBorder="1" applyAlignment="1">
      <alignment horizontal="right"/>
    </xf>
    <xf numFmtId="167" fontId="2" fillId="12" borderId="20" xfId="1" applyNumberFormat="1" applyFont="1" applyFill="1" applyBorder="1" applyAlignment="1">
      <alignment horizontal="center"/>
    </xf>
    <xf numFmtId="167" fontId="3" fillId="2" borderId="5" xfId="1" applyNumberFormat="1" applyFont="1" applyFill="1" applyBorder="1" applyAlignment="1">
      <alignment horizontal="right"/>
    </xf>
    <xf numFmtId="167" fontId="3" fillId="2" borderId="0" xfId="1" applyNumberFormat="1" applyFont="1" applyFill="1" applyAlignment="1">
      <alignment horizontal="right"/>
    </xf>
    <xf numFmtId="167" fontId="3" fillId="2" borderId="7" xfId="1" applyNumberFormat="1" applyFont="1" applyFill="1" applyBorder="1" applyAlignment="1">
      <alignment horizontal="right"/>
    </xf>
    <xf numFmtId="167" fontId="3" fillId="2" borderId="18" xfId="1" applyNumberFormat="1" applyFont="1" applyFill="1" applyBorder="1" applyAlignment="1">
      <alignment horizontal="right"/>
    </xf>
    <xf numFmtId="0" fontId="2" fillId="2" borderId="31" xfId="0" applyFont="1" applyFill="1" applyBorder="1" applyAlignment="1">
      <alignment wrapText="1"/>
    </xf>
    <xf numFmtId="0" fontId="2" fillId="2" borderId="32" xfId="0" applyFont="1" applyFill="1" applyBorder="1" applyAlignment="1">
      <alignment horizontal="right" wrapText="1"/>
    </xf>
    <xf numFmtId="0" fontId="2" fillId="0" borderId="33" xfId="0" applyFont="1" applyBorder="1"/>
    <xf numFmtId="0" fontId="3" fillId="0" borderId="33" xfId="0" applyFont="1" applyBorder="1"/>
    <xf numFmtId="167" fontId="2" fillId="12" borderId="30" xfId="1" applyNumberFormat="1" applyFont="1" applyFill="1" applyBorder="1" applyAlignment="1">
      <alignment horizontal="center"/>
    </xf>
    <xf numFmtId="0" fontId="2" fillId="2" borderId="0" xfId="0" applyFont="1" applyFill="1" applyAlignment="1">
      <alignment horizontal="center" vertical="center" wrapText="1"/>
    </xf>
    <xf numFmtId="165" fontId="3" fillId="2" borderId="0" xfId="1" applyNumberFormat="1" applyFont="1" applyFill="1" applyBorder="1" applyAlignment="1">
      <alignment horizontal="right" shrinkToFit="1"/>
    </xf>
    <xf numFmtId="165" fontId="3" fillId="0" borderId="0" xfId="1" applyNumberFormat="1" applyFont="1" applyFill="1" applyBorder="1" applyAlignment="1">
      <alignment horizontal="right" shrinkToFit="1"/>
    </xf>
    <xf numFmtId="1" fontId="3" fillId="2" borderId="0" xfId="0" applyNumberFormat="1" applyFont="1" applyFill="1" applyAlignment="1">
      <alignment horizontal="left" shrinkToFit="1"/>
    </xf>
    <xf numFmtId="1" fontId="3" fillId="0" borderId="0" xfId="0" applyNumberFormat="1" applyFont="1" applyAlignment="1">
      <alignment horizontal="left" shrinkToFit="1"/>
    </xf>
    <xf numFmtId="0" fontId="10" fillId="2" borderId="0" xfId="0" applyFont="1" applyFill="1" applyAlignment="1">
      <alignment vertical="center"/>
    </xf>
    <xf numFmtId="0" fontId="2" fillId="2" borderId="12" xfId="2" applyNumberFormat="1" applyFont="1" applyFill="1" applyBorder="1" applyAlignment="1">
      <alignment horizontal="right" shrinkToFit="1"/>
    </xf>
    <xf numFmtId="0" fontId="2" fillId="8" borderId="30" xfId="2" applyNumberFormat="1" applyFont="1" applyFill="1" applyBorder="1" applyAlignment="1">
      <alignment horizontal="right" shrinkToFit="1"/>
    </xf>
    <xf numFmtId="3" fontId="3" fillId="2" borderId="23" xfId="2" applyNumberFormat="1" applyFont="1" applyFill="1" applyBorder="1" applyAlignment="1">
      <alignment horizontal="right" shrinkToFit="1"/>
    </xf>
    <xf numFmtId="165" fontId="3" fillId="2" borderId="7" xfId="1" applyNumberFormat="1" applyFont="1" applyFill="1" applyBorder="1" applyAlignment="1">
      <alignment vertical="center" shrinkToFit="1"/>
    </xf>
    <xf numFmtId="165" fontId="3" fillId="2" borderId="3" xfId="1" applyNumberFormat="1" applyFont="1" applyFill="1" applyBorder="1" applyAlignment="1">
      <alignment vertical="center" shrinkToFit="1"/>
    </xf>
    <xf numFmtId="165" fontId="3" fillId="0" borderId="3" xfId="1" applyNumberFormat="1" applyFont="1" applyFill="1" applyBorder="1" applyAlignment="1">
      <alignment vertical="center" shrinkToFit="1"/>
    </xf>
    <xf numFmtId="165" fontId="3" fillId="2" borderId="4" xfId="1" applyNumberFormat="1" applyFont="1" applyFill="1" applyBorder="1" applyAlignment="1">
      <alignment vertical="center" shrinkToFit="1"/>
    </xf>
    <xf numFmtId="165" fontId="3" fillId="2" borderId="0" xfId="1" applyNumberFormat="1" applyFont="1" applyFill="1" applyBorder="1" applyAlignment="1">
      <alignment horizontal="left" shrinkToFit="1"/>
    </xf>
    <xf numFmtId="165" fontId="3" fillId="0" borderId="0" xfId="1" applyNumberFormat="1" applyFont="1" applyFill="1" applyBorder="1" applyAlignment="1">
      <alignment horizontal="left" shrinkToFit="1"/>
    </xf>
    <xf numFmtId="0" fontId="2" fillId="2" borderId="34" xfId="0" applyFont="1" applyFill="1" applyBorder="1" applyAlignment="1">
      <alignment wrapText="1"/>
    </xf>
    <xf numFmtId="167" fontId="3" fillId="12" borderId="31" xfId="1" applyNumberFormat="1" applyFont="1" applyFill="1" applyBorder="1" applyAlignment="1">
      <alignment horizontal="center"/>
    </xf>
    <xf numFmtId="0" fontId="3" fillId="2" borderId="3" xfId="1" applyNumberFormat="1" applyFont="1" applyFill="1" applyBorder="1" applyAlignment="1">
      <alignment horizontal="center" vertical="center" shrinkToFit="1"/>
    </xf>
    <xf numFmtId="0" fontId="3" fillId="2" borderId="7" xfId="1" applyNumberFormat="1" applyFont="1" applyFill="1" applyBorder="1" applyAlignment="1">
      <alignment horizontal="center" vertical="center" shrinkToFit="1"/>
    </xf>
    <xf numFmtId="170" fontId="3" fillId="2" borderId="3" xfId="1" applyNumberFormat="1" applyFont="1" applyFill="1" applyBorder="1" applyAlignment="1">
      <alignment horizontal="center" vertical="center" shrinkToFit="1"/>
    </xf>
    <xf numFmtId="170" fontId="3" fillId="2" borderId="7" xfId="1" applyNumberFormat="1" applyFont="1" applyFill="1" applyBorder="1" applyAlignment="1">
      <alignment horizontal="center" vertical="center" shrinkToFit="1"/>
    </xf>
    <xf numFmtId="0" fontId="3" fillId="2" borderId="10" xfId="1" applyNumberFormat="1" applyFont="1" applyFill="1" applyBorder="1" applyAlignment="1">
      <alignment horizontal="center" vertical="center" shrinkToFit="1"/>
    </xf>
    <xf numFmtId="170" fontId="3" fillId="2" borderId="10" xfId="1" applyNumberFormat="1" applyFont="1" applyFill="1" applyBorder="1" applyAlignment="1">
      <alignment horizontal="center" vertical="center" shrinkToFit="1"/>
    </xf>
    <xf numFmtId="0" fontId="3" fillId="0" borderId="3" xfId="1" applyNumberFormat="1" applyFont="1" applyFill="1" applyBorder="1" applyAlignment="1">
      <alignment horizontal="center" vertical="center" shrinkToFit="1"/>
    </xf>
    <xf numFmtId="0" fontId="3" fillId="2" borderId="4" xfId="1" applyNumberFormat="1" applyFont="1" applyFill="1" applyBorder="1" applyAlignment="1">
      <alignment horizontal="center" vertical="center" shrinkToFit="1"/>
    </xf>
    <xf numFmtId="170" fontId="3" fillId="2" borderId="3" xfId="0" applyNumberFormat="1" applyFont="1" applyFill="1" applyBorder="1" applyAlignment="1">
      <alignment horizontal="center" shrinkToFit="1"/>
    </xf>
    <xf numFmtId="170" fontId="3" fillId="2" borderId="10" xfId="0" applyNumberFormat="1" applyFont="1" applyFill="1" applyBorder="1" applyAlignment="1">
      <alignment horizontal="center" shrinkToFit="1"/>
    </xf>
    <xf numFmtId="170" fontId="3" fillId="0" borderId="3" xfId="4" applyNumberFormat="1" applyFont="1" applyBorder="1" applyAlignment="1">
      <alignment horizontal="center" shrinkToFit="1"/>
    </xf>
    <xf numFmtId="170" fontId="3" fillId="2" borderId="3" xfId="4" applyNumberFormat="1" applyFont="1" applyFill="1" applyBorder="1" applyAlignment="1">
      <alignment horizontal="center" shrinkToFit="1"/>
    </xf>
    <xf numFmtId="0" fontId="3" fillId="2" borderId="3" xfId="1" applyNumberFormat="1" applyFont="1" applyFill="1" applyBorder="1" applyAlignment="1">
      <alignment horizontal="center" shrinkToFit="1"/>
    </xf>
    <xf numFmtId="0" fontId="3" fillId="2" borderId="4" xfId="1" applyNumberFormat="1" applyFont="1" applyFill="1" applyBorder="1" applyAlignment="1">
      <alignment horizontal="center" shrinkToFit="1"/>
    </xf>
    <xf numFmtId="0" fontId="3" fillId="0" borderId="3" xfId="1" applyNumberFormat="1" applyFont="1" applyFill="1" applyBorder="1" applyAlignment="1">
      <alignment horizontal="center" shrinkToFit="1"/>
    </xf>
    <xf numFmtId="9" fontId="3" fillId="2" borderId="10" xfId="0" applyNumberFormat="1" applyFont="1" applyFill="1" applyBorder="1" applyAlignment="1">
      <alignment horizontal="center" shrinkToFit="1"/>
    </xf>
    <xf numFmtId="0" fontId="3" fillId="2" borderId="3" xfId="0" applyFont="1" applyFill="1" applyBorder="1" applyAlignment="1">
      <alignment horizontal="center" wrapText="1"/>
    </xf>
    <xf numFmtId="0" fontId="3" fillId="2" borderId="10" xfId="0" applyFont="1" applyFill="1" applyBorder="1" applyAlignment="1">
      <alignment horizontal="center" wrapText="1"/>
    </xf>
    <xf numFmtId="0" fontId="2" fillId="2" borderId="0" xfId="0" applyFont="1" applyFill="1" applyAlignment="1">
      <alignment horizontal="center" wrapText="1"/>
    </xf>
    <xf numFmtId="170" fontId="3" fillId="2" borderId="3" xfId="0" applyNumberFormat="1" applyFont="1" applyFill="1" applyBorder="1" applyAlignment="1">
      <alignment horizontal="center" vertical="center" wrapText="1"/>
    </xf>
    <xf numFmtId="170" fontId="3" fillId="2" borderId="10" xfId="0" applyNumberFormat="1" applyFont="1" applyFill="1" applyBorder="1" applyAlignment="1">
      <alignment horizontal="center" vertical="center" wrapText="1"/>
    </xf>
    <xf numFmtId="170" fontId="3" fillId="2" borderId="3" xfId="0" applyNumberFormat="1" applyFont="1" applyFill="1" applyBorder="1" applyAlignment="1">
      <alignment horizontal="center" wrapText="1"/>
    </xf>
    <xf numFmtId="170" fontId="3" fillId="2" borderId="10" xfId="0" applyNumberFormat="1" applyFont="1" applyFill="1" applyBorder="1" applyAlignment="1">
      <alignment horizontal="center" wrapText="1"/>
    </xf>
    <xf numFmtId="3" fontId="2" fillId="13" borderId="5" xfId="1" applyNumberFormat="1" applyFont="1" applyFill="1" applyBorder="1" applyAlignment="1">
      <alignment horizontal="right"/>
    </xf>
    <xf numFmtId="3" fontId="2" fillId="13" borderId="18" xfId="1" applyNumberFormat="1" applyFont="1" applyFill="1" applyBorder="1" applyAlignment="1">
      <alignment horizontal="right"/>
    </xf>
    <xf numFmtId="1" fontId="2" fillId="13" borderId="18" xfId="1" applyNumberFormat="1" applyFont="1" applyFill="1" applyBorder="1" applyAlignment="1">
      <alignment horizontal="right"/>
    </xf>
    <xf numFmtId="1" fontId="2" fillId="13" borderId="5" xfId="4" applyNumberFormat="1" applyFont="1" applyFill="1" applyBorder="1" applyAlignment="1">
      <alignment horizontal="right"/>
    </xf>
    <xf numFmtId="167" fontId="2" fillId="8" borderId="3" xfId="1" applyNumberFormat="1" applyFont="1" applyFill="1" applyBorder="1" applyAlignment="1">
      <alignment horizontal="right" wrapText="1"/>
    </xf>
    <xf numFmtId="167" fontId="2" fillId="8" borderId="10" xfId="1" applyNumberFormat="1" applyFont="1" applyFill="1" applyBorder="1" applyAlignment="1">
      <alignment horizontal="right" wrapText="1"/>
    </xf>
    <xf numFmtId="168" fontId="3" fillId="8" borderId="3" xfId="2" applyNumberFormat="1" applyFont="1" applyFill="1" applyBorder="1" applyAlignment="1">
      <alignment horizontal="right" shrinkToFit="1"/>
    </xf>
    <xf numFmtId="168" fontId="3" fillId="8" borderId="10" xfId="2" applyNumberFormat="1" applyFont="1" applyFill="1" applyBorder="1" applyAlignment="1">
      <alignment horizontal="right" shrinkToFit="1"/>
    </xf>
    <xf numFmtId="3" fontId="2" fillId="8" borderId="12" xfId="2" applyNumberFormat="1" applyFont="1" applyFill="1" applyBorder="1" applyAlignment="1">
      <alignment horizontal="right" shrinkToFit="1"/>
    </xf>
    <xf numFmtId="37" fontId="2" fillId="2" borderId="13" xfId="1" applyNumberFormat="1" applyFont="1" applyFill="1" applyBorder="1" applyAlignment="1">
      <alignment horizontal="right" shrinkToFit="1"/>
    </xf>
    <xf numFmtId="37" fontId="2" fillId="7" borderId="5" xfId="1" applyNumberFormat="1" applyFont="1" applyFill="1" applyBorder="1" applyAlignment="1">
      <alignment shrinkToFit="1"/>
    </xf>
    <xf numFmtId="37" fontId="2" fillId="7" borderId="12" xfId="1" applyNumberFormat="1" applyFont="1" applyFill="1" applyBorder="1" applyAlignment="1">
      <alignment shrinkToFit="1"/>
    </xf>
    <xf numFmtId="171" fontId="2" fillId="7" borderId="3" xfId="1" applyNumberFormat="1" applyFont="1" applyFill="1" applyBorder="1" applyAlignment="1">
      <alignment horizontal="right" shrinkToFit="1"/>
    </xf>
    <xf numFmtId="43" fontId="2" fillId="7" borderId="3" xfId="1" applyFont="1" applyFill="1" applyBorder="1" applyAlignment="1">
      <alignment horizontal="right" shrinkToFit="1"/>
    </xf>
    <xf numFmtId="43" fontId="2" fillId="7" borderId="7" xfId="1" applyFont="1" applyFill="1" applyBorder="1" applyAlignment="1">
      <alignment horizontal="right" shrinkToFit="1"/>
    </xf>
    <xf numFmtId="43" fontId="2" fillId="7" borderId="12" xfId="1" applyFont="1" applyFill="1" applyBorder="1" applyAlignment="1">
      <alignment horizontal="right" shrinkToFit="1"/>
    </xf>
    <xf numFmtId="0" fontId="23" fillId="0" borderId="0" xfId="0" applyFont="1"/>
    <xf numFmtId="37" fontId="3" fillId="2" borderId="3" xfId="1" applyNumberFormat="1" applyFont="1" applyFill="1" applyBorder="1" applyAlignment="1">
      <alignment horizontal="right" wrapText="1"/>
    </xf>
    <xf numFmtId="37" fontId="3" fillId="2" borderId="3" xfId="1" applyNumberFormat="1" applyFont="1" applyFill="1" applyBorder="1" applyAlignment="1">
      <alignment horizontal="right" shrinkToFit="1"/>
    </xf>
    <xf numFmtId="37" fontId="2" fillId="7" borderId="3" xfId="1" applyNumberFormat="1" applyFont="1" applyFill="1" applyBorder="1" applyAlignment="1">
      <alignment horizontal="right" shrinkToFit="1"/>
    </xf>
    <xf numFmtId="37" fontId="3" fillId="2" borderId="10" xfId="1" applyNumberFormat="1" applyFont="1" applyFill="1" applyBorder="1" applyAlignment="1">
      <alignment wrapText="1"/>
    </xf>
    <xf numFmtId="37" fontId="3" fillId="2" borderId="10" xfId="1" applyNumberFormat="1" applyFont="1" applyFill="1" applyBorder="1" applyAlignment="1">
      <alignment horizontal="right" shrinkToFit="1"/>
    </xf>
    <xf numFmtId="37" fontId="2" fillId="7" borderId="10" xfId="1" applyNumberFormat="1" applyFont="1" applyFill="1" applyBorder="1" applyAlignment="1">
      <alignment horizontal="right" shrinkToFit="1"/>
    </xf>
    <xf numFmtId="3" fontId="2" fillId="7" borderId="3" xfId="1" applyNumberFormat="1" applyFont="1" applyFill="1" applyBorder="1" applyAlignment="1">
      <alignment horizontal="right" shrinkToFit="1"/>
    </xf>
    <xf numFmtId="3" fontId="3" fillId="2" borderId="4" xfId="1" applyNumberFormat="1" applyFont="1" applyFill="1" applyBorder="1" applyAlignment="1">
      <alignment horizontal="right" wrapText="1"/>
    </xf>
    <xf numFmtId="3" fontId="3" fillId="2" borderId="4" xfId="1" applyNumberFormat="1" applyFont="1" applyFill="1" applyBorder="1" applyAlignment="1">
      <alignment wrapText="1"/>
    </xf>
    <xf numFmtId="3" fontId="2" fillId="7" borderId="10" xfId="1" applyNumberFormat="1" applyFont="1" applyFill="1" applyBorder="1" applyAlignment="1">
      <alignment horizontal="right" shrinkToFit="1"/>
    </xf>
    <xf numFmtId="171" fontId="2" fillId="7" borderId="10" xfId="1" applyNumberFormat="1" applyFont="1" applyFill="1" applyBorder="1" applyAlignment="1">
      <alignment horizontal="right" shrinkToFit="1"/>
    </xf>
    <xf numFmtId="168" fontId="24" fillId="2" borderId="3" xfId="1" applyNumberFormat="1" applyFont="1" applyFill="1" applyBorder="1" applyAlignment="1">
      <alignment horizontal="right" shrinkToFit="1"/>
    </xf>
    <xf numFmtId="168" fontId="24" fillId="2" borderId="10" xfId="1" applyNumberFormat="1" applyFont="1" applyFill="1" applyBorder="1" applyAlignment="1">
      <alignment horizontal="right" shrinkToFit="1"/>
    </xf>
    <xf numFmtId="0" fontId="8" fillId="2" borderId="5" xfId="0" applyFont="1" applyFill="1" applyBorder="1" applyAlignment="1">
      <alignment wrapText="1"/>
    </xf>
    <xf numFmtId="3" fontId="2" fillId="7" borderId="7" xfId="1" applyNumberFormat="1" applyFont="1" applyFill="1" applyBorder="1" applyAlignment="1">
      <alignment horizontal="right" shrinkToFit="1"/>
    </xf>
    <xf numFmtId="3" fontId="2" fillId="7" borderId="12" xfId="1" applyNumberFormat="1" applyFont="1" applyFill="1" applyBorder="1" applyAlignment="1">
      <alignment horizontal="right" shrinkToFit="1"/>
    </xf>
    <xf numFmtId="167" fontId="2" fillId="7" borderId="3" xfId="1" applyNumberFormat="1" applyFont="1" applyFill="1" applyBorder="1" applyAlignment="1">
      <alignment shrinkToFit="1"/>
    </xf>
    <xf numFmtId="3" fontId="2" fillId="7" borderId="13" xfId="1" applyNumberFormat="1" applyFont="1" applyFill="1" applyBorder="1" applyAlignment="1">
      <alignment horizontal="right" shrinkToFit="1"/>
    </xf>
    <xf numFmtId="43" fontId="3" fillId="0" borderId="3" xfId="1" applyFont="1" applyFill="1" applyBorder="1" applyAlignment="1">
      <alignment horizontal="right" shrinkToFit="1"/>
    </xf>
    <xf numFmtId="0" fontId="10" fillId="2" borderId="19" xfId="0" applyFont="1" applyFill="1" applyBorder="1" applyAlignment="1">
      <alignment vertical="center"/>
    </xf>
    <xf numFmtId="9" fontId="2" fillId="7" borderId="3" xfId="1" applyNumberFormat="1" applyFont="1" applyFill="1" applyBorder="1" applyAlignment="1">
      <alignment wrapText="1"/>
    </xf>
    <xf numFmtId="9" fontId="2" fillId="7" borderId="10" xfId="1" applyNumberFormat="1" applyFont="1" applyFill="1" applyBorder="1" applyAlignment="1">
      <alignment wrapText="1"/>
    </xf>
    <xf numFmtId="3" fontId="2" fillId="7" borderId="18" xfId="2" applyNumberFormat="1" applyFont="1" applyFill="1" applyBorder="1" applyAlignment="1">
      <alignment horizontal="right" shrinkToFit="1"/>
    </xf>
    <xf numFmtId="0" fontId="25" fillId="2" borderId="0" xfId="0" applyFont="1" applyFill="1"/>
    <xf numFmtId="167" fontId="3" fillId="7" borderId="10" xfId="1" applyNumberFormat="1" applyFont="1" applyFill="1" applyBorder="1" applyAlignment="1">
      <alignment horizontal="right" shrinkToFit="1"/>
    </xf>
    <xf numFmtId="165" fontId="2" fillId="7" borderId="12" xfId="2" applyNumberFormat="1" applyFont="1" applyFill="1" applyBorder="1" applyAlignment="1">
      <alignment horizontal="right" shrinkToFit="1"/>
    </xf>
    <xf numFmtId="0" fontId="2" fillId="2" borderId="29" xfId="0" applyFont="1" applyFill="1" applyBorder="1" applyAlignment="1">
      <alignment wrapText="1"/>
    </xf>
    <xf numFmtId="0" fontId="2" fillId="7" borderId="29" xfId="1" applyNumberFormat="1" applyFont="1" applyFill="1" applyBorder="1" applyAlignment="1">
      <alignment horizontal="right" shrinkToFit="1"/>
    </xf>
    <xf numFmtId="43" fontId="3" fillId="0" borderId="3" xfId="1" applyFont="1" applyFill="1" applyBorder="1" applyAlignment="1">
      <alignment horizontal="right" wrapText="1"/>
    </xf>
    <xf numFmtId="43" fontId="3" fillId="0" borderId="7" xfId="1" applyFont="1" applyFill="1" applyBorder="1" applyAlignment="1">
      <alignment horizontal="right" wrapText="1"/>
    </xf>
    <xf numFmtId="0" fontId="10" fillId="2" borderId="0" xfId="0" applyFont="1" applyFill="1" applyAlignment="1">
      <alignment wrapText="1"/>
    </xf>
    <xf numFmtId="0" fontId="28" fillId="2" borderId="0" xfId="0" applyFont="1" applyFill="1"/>
    <xf numFmtId="0" fontId="10" fillId="2" borderId="0" xfId="0" applyFont="1" applyFill="1" applyAlignment="1">
      <alignment horizontal="left" vertical="top" wrapText="1"/>
    </xf>
    <xf numFmtId="167" fontId="2" fillId="7" borderId="0" xfId="1" applyNumberFormat="1" applyFont="1" applyFill="1" applyBorder="1" applyAlignment="1">
      <alignment horizontal="right" shrinkToFit="1"/>
    </xf>
    <xf numFmtId="165" fontId="2" fillId="2" borderId="0" xfId="1" applyNumberFormat="1" applyFont="1" applyFill="1" applyBorder="1" applyAlignment="1">
      <alignment wrapText="1"/>
    </xf>
    <xf numFmtId="43" fontId="2" fillId="2" borderId="0" xfId="1" applyFont="1" applyFill="1" applyBorder="1" applyAlignment="1">
      <alignment horizontal="right" wrapText="1"/>
    </xf>
    <xf numFmtId="43" fontId="2" fillId="7" borderId="0" xfId="1" applyFont="1" applyFill="1" applyBorder="1" applyAlignment="1">
      <alignment horizontal="right" shrinkToFit="1"/>
    </xf>
    <xf numFmtId="3" fontId="3" fillId="2" borderId="0" xfId="2" applyNumberFormat="1" applyFont="1" applyFill="1" applyBorder="1" applyAlignment="1">
      <alignment horizontal="right" wrapText="1"/>
    </xf>
    <xf numFmtId="3" fontId="2" fillId="2" borderId="0" xfId="1" applyNumberFormat="1" applyFont="1" applyFill="1" applyBorder="1" applyAlignment="1">
      <alignment horizontal="right" wrapText="1"/>
    </xf>
    <xf numFmtId="167" fontId="2" fillId="2" borderId="0" xfId="1" applyNumberFormat="1" applyFont="1" applyFill="1" applyBorder="1" applyAlignment="1">
      <alignment horizontal="right" shrinkToFit="1"/>
    </xf>
    <xf numFmtId="9" fontId="3" fillId="2" borderId="3" xfId="4" applyFont="1" applyFill="1" applyBorder="1" applyAlignment="1">
      <alignment horizontal="center" shrinkToFit="1"/>
    </xf>
    <xf numFmtId="9" fontId="3" fillId="0" borderId="3" xfId="4" applyFont="1" applyBorder="1" applyAlignment="1">
      <alignment horizontal="center" shrinkToFit="1"/>
    </xf>
    <xf numFmtId="9" fontId="3" fillId="2" borderId="3" xfId="0" applyNumberFormat="1" applyFont="1" applyFill="1" applyBorder="1" applyAlignment="1">
      <alignment horizontal="center" shrinkToFit="1"/>
    </xf>
    <xf numFmtId="168" fontId="3" fillId="0" borderId="3" xfId="3" applyNumberFormat="1" applyFont="1" applyFill="1" applyBorder="1" applyAlignment="1">
      <alignment horizontal="right" shrinkToFit="1"/>
    </xf>
    <xf numFmtId="3" fontId="3" fillId="0" borderId="3" xfId="3" applyNumberFormat="1" applyFont="1" applyFill="1" applyBorder="1" applyAlignment="1">
      <alignment horizontal="right" shrinkToFit="1"/>
    </xf>
    <xf numFmtId="0" fontId="10" fillId="2" borderId="6" xfId="0" applyFont="1" applyFill="1" applyBorder="1" applyAlignment="1">
      <alignment horizontal="center"/>
    </xf>
    <xf numFmtId="0" fontId="10" fillId="9" borderId="0" xfId="0" applyFont="1" applyFill="1" applyAlignment="1">
      <alignment horizontal="left" wrapText="1"/>
    </xf>
    <xf numFmtId="0" fontId="3" fillId="12" borderId="13" xfId="0" applyFont="1" applyFill="1" applyBorder="1" applyAlignment="1">
      <alignment wrapText="1"/>
    </xf>
    <xf numFmtId="0" fontId="2" fillId="7" borderId="2" xfId="0" applyFont="1" applyFill="1" applyBorder="1" applyAlignment="1">
      <alignment horizontal="right" wrapText="1"/>
    </xf>
    <xf numFmtId="165" fontId="3" fillId="2" borderId="3" xfId="0" applyNumberFormat="1" applyFont="1" applyFill="1" applyBorder="1" applyAlignment="1">
      <alignment wrapText="1"/>
    </xf>
    <xf numFmtId="165" fontId="2" fillId="2" borderId="3" xfId="0" applyNumberFormat="1" applyFont="1" applyFill="1" applyBorder="1" applyAlignment="1">
      <alignment wrapText="1"/>
    </xf>
    <xf numFmtId="0" fontId="3" fillId="2" borderId="0" xfId="0" applyFont="1" applyFill="1" applyAlignment="1">
      <alignment horizontal="right"/>
    </xf>
    <xf numFmtId="0" fontId="3" fillId="2" borderId="13" xfId="0" applyFont="1" applyFill="1" applyBorder="1" applyAlignment="1">
      <alignment horizontal="right"/>
    </xf>
    <xf numFmtId="0" fontId="2" fillId="7" borderId="5" xfId="1" applyNumberFormat="1" applyFont="1" applyFill="1" applyBorder="1" applyAlignment="1">
      <alignment horizontal="right" shrinkToFit="1"/>
    </xf>
    <xf numFmtId="0" fontId="3" fillId="2" borderId="3" xfId="0" applyFont="1" applyFill="1" applyBorder="1" applyAlignment="1">
      <alignment horizontal="right" wrapText="1"/>
    </xf>
    <xf numFmtId="3" fontId="3" fillId="7" borderId="3" xfId="5" applyNumberFormat="1" applyFont="1" applyFill="1" applyBorder="1" applyAlignment="1">
      <alignment horizontal="right" shrinkToFit="1"/>
    </xf>
    <xf numFmtId="0" fontId="3" fillId="2" borderId="4" xfId="0" applyFont="1" applyFill="1" applyBorder="1" applyAlignment="1">
      <alignment horizontal="left" wrapText="1"/>
    </xf>
    <xf numFmtId="0" fontId="3" fillId="2" borderId="10" xfId="0" applyFont="1" applyFill="1" applyBorder="1" applyAlignment="1">
      <alignment horizontal="right" wrapText="1"/>
    </xf>
    <xf numFmtId="3" fontId="3" fillId="7" borderId="10" xfId="5" applyNumberFormat="1" applyFont="1" applyFill="1" applyBorder="1" applyAlignment="1">
      <alignment horizontal="right" shrinkToFit="1"/>
    </xf>
    <xf numFmtId="0" fontId="3" fillId="2" borderId="8" xfId="0" applyFont="1" applyFill="1" applyBorder="1" applyAlignment="1">
      <alignment horizontal="right"/>
    </xf>
    <xf numFmtId="0" fontId="3" fillId="2" borderId="13" xfId="0" applyFont="1" applyFill="1" applyBorder="1"/>
    <xf numFmtId="165" fontId="3" fillId="2" borderId="3" xfId="1" applyNumberFormat="1" applyFont="1" applyFill="1" applyBorder="1" applyAlignment="1">
      <alignment horizontal="right" wrapText="1"/>
    </xf>
    <xf numFmtId="165" fontId="3" fillId="2" borderId="10" xfId="1" applyNumberFormat="1" applyFont="1" applyFill="1" applyBorder="1" applyAlignment="1">
      <alignment horizontal="right" wrapText="1"/>
    </xf>
    <xf numFmtId="165" fontId="2" fillId="2" borderId="0" xfId="1" applyNumberFormat="1" applyFont="1" applyFill="1" applyBorder="1" applyAlignment="1">
      <alignment horizontal="right" wrapText="1"/>
    </xf>
    <xf numFmtId="167" fontId="2" fillId="2" borderId="5" xfId="1" applyNumberFormat="1" applyFont="1" applyFill="1" applyBorder="1" applyAlignment="1">
      <alignment horizontal="right" shrinkToFit="1"/>
    </xf>
    <xf numFmtId="165" fontId="3" fillId="2" borderId="7" xfId="1" applyNumberFormat="1" applyFont="1" applyFill="1" applyBorder="1" applyAlignment="1">
      <alignment horizontal="right" wrapText="1"/>
    </xf>
    <xf numFmtId="0" fontId="3" fillId="2" borderId="9" xfId="0" applyFont="1" applyFill="1" applyBorder="1"/>
    <xf numFmtId="3" fontId="3" fillId="2" borderId="0" xfId="1" applyNumberFormat="1" applyFont="1" applyFill="1" applyBorder="1" applyAlignment="1">
      <alignment horizontal="right" shrinkToFit="1"/>
    </xf>
    <xf numFmtId="3" fontId="3" fillId="2" borderId="3" xfId="2" applyNumberFormat="1" applyFont="1" applyFill="1" applyBorder="1" applyAlignment="1">
      <alignment shrinkToFit="1"/>
    </xf>
    <xf numFmtId="0" fontId="2" fillId="2" borderId="3" xfId="0" applyFont="1" applyFill="1" applyBorder="1"/>
    <xf numFmtId="169" fontId="2" fillId="2" borderId="3" xfId="2" applyNumberFormat="1" applyFont="1" applyFill="1" applyBorder="1" applyAlignment="1">
      <alignment horizontal="right" shrinkToFit="1"/>
    </xf>
    <xf numFmtId="0" fontId="3" fillId="2" borderId="3" xfId="0" applyFont="1" applyFill="1" applyBorder="1"/>
    <xf numFmtId="169" fontId="3" fillId="2" borderId="3" xfId="1" applyNumberFormat="1" applyFont="1" applyFill="1" applyBorder="1" applyAlignment="1">
      <alignment horizontal="right" shrinkToFit="1"/>
    </xf>
    <xf numFmtId="171" fontId="3" fillId="7" borderId="3" xfId="1" applyNumberFormat="1" applyFont="1" applyFill="1" applyBorder="1" applyAlignment="1">
      <alignment horizontal="right" shrinkToFit="1"/>
    </xf>
    <xf numFmtId="169" fontId="3" fillId="2" borderId="10" xfId="1" applyNumberFormat="1" applyFont="1" applyFill="1" applyBorder="1" applyAlignment="1">
      <alignment horizontal="right" shrinkToFit="1"/>
    </xf>
    <xf numFmtId="171" fontId="3" fillId="7" borderId="10" xfId="1" applyNumberFormat="1" applyFont="1" applyFill="1" applyBorder="1" applyAlignment="1">
      <alignment horizontal="right" shrinkToFit="1"/>
    </xf>
    <xf numFmtId="0" fontId="2" fillId="2" borderId="5" xfId="0" applyFont="1" applyFill="1" applyBorder="1"/>
    <xf numFmtId="0" fontId="3" fillId="2" borderId="5" xfId="0" applyFont="1" applyFill="1" applyBorder="1" applyAlignment="1">
      <alignment horizontal="right" wrapText="1"/>
    </xf>
    <xf numFmtId="169" fontId="2" fillId="2" borderId="5" xfId="2" applyNumberFormat="1" applyFont="1" applyFill="1" applyBorder="1" applyAlignment="1">
      <alignment horizontal="right" shrinkToFit="1"/>
    </xf>
    <xf numFmtId="171" fontId="3" fillId="7" borderId="5" xfId="1" applyNumberFormat="1" applyFont="1" applyFill="1" applyBorder="1" applyAlignment="1">
      <alignment horizontal="right" shrinkToFit="1"/>
    </xf>
    <xf numFmtId="0" fontId="3" fillId="2" borderId="13" xfId="0" applyFont="1" applyFill="1" applyBorder="1" applyAlignment="1">
      <alignment horizontal="right" wrapText="1"/>
    </xf>
    <xf numFmtId="169" fontId="2" fillId="2" borderId="18" xfId="2" applyNumberFormat="1" applyFont="1" applyFill="1" applyBorder="1" applyAlignment="1">
      <alignment horizontal="right" shrinkToFit="1"/>
    </xf>
    <xf numFmtId="171" fontId="2" fillId="7" borderId="12" xfId="1" applyNumberFormat="1" applyFont="1" applyFill="1" applyBorder="1" applyAlignment="1">
      <alignment horizontal="right" shrinkToFit="1"/>
    </xf>
    <xf numFmtId="0" fontId="8" fillId="2" borderId="13" xfId="0" applyFont="1" applyFill="1" applyBorder="1" applyAlignment="1">
      <alignment horizontal="left" wrapText="1"/>
    </xf>
    <xf numFmtId="0" fontId="3" fillId="2" borderId="15" xfId="0" applyFont="1" applyFill="1" applyBorder="1" applyAlignment="1">
      <alignment wrapText="1"/>
    </xf>
    <xf numFmtId="167" fontId="3" fillId="2" borderId="15" xfId="1" applyNumberFormat="1" applyFont="1" applyFill="1" applyBorder="1" applyAlignment="1">
      <alignment horizontal="right" shrinkToFit="1"/>
    </xf>
    <xf numFmtId="0" fontId="3" fillId="2" borderId="16" xfId="0" applyFont="1" applyFill="1" applyBorder="1" applyAlignment="1">
      <alignment wrapText="1"/>
    </xf>
    <xf numFmtId="167" fontId="3" fillId="2" borderId="16" xfId="1" applyNumberFormat="1" applyFont="1" applyFill="1" applyBorder="1" applyAlignment="1">
      <alignment horizontal="right" shrinkToFit="1"/>
    </xf>
    <xf numFmtId="167" fontId="3" fillId="2" borderId="10" xfId="1" applyNumberFormat="1" applyFont="1" applyFill="1" applyBorder="1" applyAlignment="1">
      <alignment horizontal="right" wrapText="1"/>
    </xf>
    <xf numFmtId="0" fontId="2" fillId="2" borderId="11" xfId="0" applyFont="1" applyFill="1" applyBorder="1" applyAlignment="1">
      <alignment wrapText="1"/>
    </xf>
    <xf numFmtId="167" fontId="2" fillId="2" borderId="11" xfId="1" applyNumberFormat="1" applyFont="1" applyFill="1" applyBorder="1" applyAlignment="1">
      <alignment horizontal="right" shrinkToFit="1"/>
    </xf>
    <xf numFmtId="1" fontId="3" fillId="2" borderId="3" xfId="1" applyNumberFormat="1" applyFont="1" applyFill="1" applyBorder="1" applyAlignment="1">
      <alignment horizontal="right" shrinkToFit="1"/>
    </xf>
    <xf numFmtId="1" fontId="3" fillId="2" borderId="3" xfId="1" applyNumberFormat="1" applyFont="1" applyFill="1" applyBorder="1" applyAlignment="1">
      <alignment horizontal="right" wrapText="1"/>
    </xf>
    <xf numFmtId="1" fontId="3" fillId="2" borderId="10" xfId="1" applyNumberFormat="1" applyFont="1" applyFill="1" applyBorder="1" applyAlignment="1">
      <alignment horizontal="right" shrinkToFit="1"/>
    </xf>
    <xf numFmtId="1" fontId="3" fillId="2" borderId="10" xfId="1" applyNumberFormat="1" applyFont="1" applyFill="1" applyBorder="1" applyAlignment="1">
      <alignment horizontal="right" wrapText="1"/>
    </xf>
    <xf numFmtId="167" fontId="2" fillId="2" borderId="13" xfId="1" applyNumberFormat="1" applyFont="1" applyFill="1" applyBorder="1" applyAlignment="1">
      <alignment horizontal="right" wrapText="1"/>
    </xf>
    <xf numFmtId="0" fontId="10" fillId="2" borderId="0" xfId="0" applyFont="1" applyFill="1" applyAlignment="1">
      <alignment horizontal="center"/>
    </xf>
    <xf numFmtId="0" fontId="10" fillId="2" borderId="0" xfId="0" applyFont="1" applyFill="1" applyAlignment="1">
      <alignment horizontal="center" vertical="center"/>
    </xf>
    <xf numFmtId="0" fontId="2" fillId="2" borderId="8" xfId="0" applyFont="1" applyFill="1" applyBorder="1" applyAlignment="1">
      <alignment horizontal="left" wrapText="1"/>
    </xf>
    <xf numFmtId="3" fontId="2" fillId="2" borderId="13" xfId="2" applyNumberFormat="1" applyFont="1" applyFill="1" applyBorder="1" applyAlignment="1">
      <alignment horizontal="right" shrinkToFit="1"/>
    </xf>
    <xf numFmtId="0" fontId="7" fillId="2" borderId="9" xfId="0" applyFont="1" applyFill="1" applyBorder="1"/>
    <xf numFmtId="166" fontId="2" fillId="2" borderId="13" xfId="0" applyNumberFormat="1" applyFont="1" applyFill="1" applyBorder="1" applyAlignment="1">
      <alignment horizontal="right" shrinkToFit="1"/>
    </xf>
    <xf numFmtId="3" fontId="2" fillId="2" borderId="0" xfId="2" applyNumberFormat="1" applyFont="1" applyFill="1" applyBorder="1" applyAlignment="1">
      <alignment horizontal="right" shrinkToFit="1"/>
    </xf>
    <xf numFmtId="0" fontId="2" fillId="2" borderId="19" xfId="0" applyFont="1" applyFill="1" applyBorder="1" applyAlignment="1">
      <alignment wrapText="1"/>
    </xf>
    <xf numFmtId="0" fontId="2" fillId="2" borderId="14" xfId="0" applyFont="1" applyFill="1" applyBorder="1" applyAlignment="1">
      <alignment wrapText="1"/>
    </xf>
    <xf numFmtId="3" fontId="2" fillId="0" borderId="0" xfId="2" applyNumberFormat="1" applyFont="1" applyFill="1" applyBorder="1" applyAlignment="1">
      <alignment horizontal="right" shrinkToFit="1"/>
    </xf>
    <xf numFmtId="0" fontId="2" fillId="2" borderId="17" xfId="0" applyFont="1" applyFill="1" applyBorder="1" applyAlignment="1">
      <alignment horizontal="right" wrapText="1"/>
    </xf>
    <xf numFmtId="9" fontId="3" fillId="2" borderId="3" xfId="4" applyFont="1" applyFill="1" applyBorder="1" applyAlignment="1">
      <alignment horizontal="right" wrapText="1"/>
    </xf>
    <xf numFmtId="9" fontId="3" fillId="2" borderId="3" xfId="2" applyNumberFormat="1" applyFont="1" applyFill="1" applyBorder="1" applyAlignment="1">
      <alignment horizontal="right" shrinkToFit="1"/>
    </xf>
    <xf numFmtId="9" fontId="3" fillId="7" borderId="3" xfId="4" applyFont="1" applyFill="1" applyBorder="1" applyAlignment="1">
      <alignment horizontal="right" shrinkToFit="1"/>
    </xf>
    <xf numFmtId="9" fontId="3" fillId="7" borderId="7" xfId="4" applyFont="1" applyFill="1" applyBorder="1" applyAlignment="1">
      <alignment horizontal="right" shrinkToFit="1"/>
    </xf>
    <xf numFmtId="9" fontId="3" fillId="2" borderId="10" xfId="4" applyFont="1" applyFill="1" applyBorder="1" applyAlignment="1">
      <alignment horizontal="right" wrapText="1"/>
    </xf>
    <xf numFmtId="9" fontId="3" fillId="2" borderId="7" xfId="2" applyNumberFormat="1" applyFont="1" applyFill="1" applyBorder="1" applyAlignment="1">
      <alignment horizontal="right" shrinkToFit="1"/>
    </xf>
    <xf numFmtId="9" fontId="3" fillId="7" borderId="10" xfId="4" applyFont="1" applyFill="1" applyBorder="1" applyAlignment="1">
      <alignment horizontal="right" shrinkToFit="1"/>
    </xf>
    <xf numFmtId="3" fontId="2" fillId="2" borderId="26" xfId="2" applyNumberFormat="1" applyFont="1" applyFill="1" applyBorder="1" applyAlignment="1">
      <alignment horizontal="right" shrinkToFit="1"/>
    </xf>
    <xf numFmtId="9" fontId="3" fillId="2" borderId="10" xfId="2" applyNumberFormat="1" applyFont="1" applyFill="1" applyBorder="1" applyAlignment="1">
      <alignment horizontal="right" shrinkToFit="1"/>
    </xf>
    <xf numFmtId="165" fontId="3" fillId="2" borderId="13" xfId="1" applyNumberFormat="1" applyFont="1" applyFill="1" applyBorder="1" applyAlignment="1">
      <alignment wrapText="1"/>
    </xf>
    <xf numFmtId="0" fontId="2" fillId="2" borderId="13" xfId="0" applyFont="1" applyFill="1" applyBorder="1" applyAlignment="1">
      <alignment horizontal="right" wrapText="1"/>
    </xf>
    <xf numFmtId="165" fontId="3" fillId="2" borderId="5" xfId="1" applyNumberFormat="1" applyFont="1" applyFill="1" applyBorder="1" applyAlignment="1">
      <alignment wrapText="1"/>
    </xf>
    <xf numFmtId="165" fontId="3" fillId="2" borderId="12" xfId="1" applyNumberFormat="1" applyFont="1" applyFill="1" applyBorder="1" applyAlignment="1">
      <alignment wrapText="1"/>
    </xf>
    <xf numFmtId="167" fontId="2" fillId="2" borderId="12" xfId="1" applyNumberFormat="1" applyFont="1" applyFill="1" applyBorder="1" applyAlignment="1">
      <alignment horizontal="right" wrapText="1"/>
    </xf>
    <xf numFmtId="0" fontId="10" fillId="9" borderId="0" xfId="0" applyFont="1" applyFill="1" applyAlignment="1">
      <alignment wrapText="1"/>
    </xf>
    <xf numFmtId="0" fontId="10" fillId="9" borderId="13" xfId="0" applyFont="1" applyFill="1" applyBorder="1" applyAlignment="1">
      <alignment horizontal="left" wrapText="1"/>
    </xf>
    <xf numFmtId="0" fontId="10" fillId="2" borderId="13" xfId="0" applyFont="1" applyFill="1" applyBorder="1" applyAlignment="1">
      <alignment horizontal="left" wrapText="1"/>
    </xf>
    <xf numFmtId="0" fontId="2" fillId="2" borderId="27" xfId="0" applyFont="1" applyFill="1" applyBorder="1" applyAlignment="1">
      <alignment horizontal="left" wrapText="1"/>
    </xf>
    <xf numFmtId="0" fontId="3" fillId="2" borderId="27" xfId="0" applyFont="1" applyFill="1" applyBorder="1" applyAlignment="1">
      <alignment wrapText="1"/>
    </xf>
    <xf numFmtId="0" fontId="2" fillId="2" borderId="27" xfId="0" applyFont="1" applyFill="1" applyBorder="1" applyAlignment="1">
      <alignment horizontal="right" wrapText="1"/>
    </xf>
    <xf numFmtId="0" fontId="2" fillId="7" borderId="27" xfId="1" applyNumberFormat="1" applyFont="1" applyFill="1" applyBorder="1" applyAlignment="1">
      <alignment horizontal="right" shrinkToFit="1"/>
    </xf>
    <xf numFmtId="167" fontId="3" fillId="2" borderId="13" xfId="1" applyNumberFormat="1" applyFont="1" applyFill="1" applyBorder="1" applyAlignment="1">
      <alignment horizontal="right" wrapText="1"/>
    </xf>
    <xf numFmtId="167" fontId="3" fillId="2" borderId="13" xfId="1" applyNumberFormat="1" applyFont="1" applyFill="1" applyBorder="1" applyAlignment="1">
      <alignment horizontal="right" shrinkToFit="1"/>
    </xf>
    <xf numFmtId="167" fontId="2" fillId="7" borderId="13" xfId="1" applyNumberFormat="1" applyFont="1" applyFill="1" applyBorder="1" applyAlignment="1">
      <alignment horizontal="right" shrinkToFit="1"/>
    </xf>
    <xf numFmtId="0" fontId="3" fillId="2" borderId="17" xfId="0" applyFont="1" applyFill="1" applyBorder="1" applyAlignment="1">
      <alignment wrapText="1"/>
    </xf>
    <xf numFmtId="167" fontId="3" fillId="2" borderId="7" xfId="1" applyNumberFormat="1" applyFont="1" applyFill="1" applyBorder="1" applyAlignment="1">
      <alignment horizontal="right" wrapText="1"/>
    </xf>
    <xf numFmtId="3" fontId="3" fillId="2" borderId="7" xfId="2" applyNumberFormat="1" applyFont="1" applyFill="1" applyBorder="1" applyAlignment="1">
      <alignment horizontal="right" shrinkToFit="1"/>
    </xf>
    <xf numFmtId="0" fontId="3" fillId="2" borderId="12" xfId="0" applyFont="1" applyFill="1" applyBorder="1" applyAlignment="1">
      <alignment wrapText="1"/>
    </xf>
    <xf numFmtId="0" fontId="12" fillId="2" borderId="0" xfId="0" applyFont="1" applyFill="1"/>
    <xf numFmtId="3" fontId="3" fillId="2" borderId="3" xfId="0" applyNumberFormat="1" applyFont="1" applyFill="1" applyBorder="1"/>
    <xf numFmtId="3" fontId="2" fillId="2" borderId="13" xfId="0" applyNumberFormat="1" applyFont="1" applyFill="1" applyBorder="1"/>
    <xf numFmtId="0" fontId="15" fillId="2" borderId="13" xfId="0" applyFont="1" applyFill="1" applyBorder="1"/>
    <xf numFmtId="3" fontId="3" fillId="2" borderId="13" xfId="0" applyNumberFormat="1" applyFont="1" applyFill="1" applyBorder="1"/>
    <xf numFmtId="0" fontId="2" fillId="2" borderId="7" xfId="0" applyFont="1" applyFill="1" applyBorder="1" applyAlignment="1">
      <alignment wrapText="1"/>
    </xf>
    <xf numFmtId="3" fontId="13" fillId="2" borderId="7" xfId="2" applyNumberFormat="1" applyFont="1" applyFill="1" applyBorder="1" applyAlignment="1">
      <alignment horizontal="right" shrinkToFit="1"/>
    </xf>
    <xf numFmtId="0" fontId="3" fillId="2" borderId="5" xfId="0" applyFont="1" applyFill="1" applyBorder="1"/>
    <xf numFmtId="3" fontId="3" fillId="2" borderId="5" xfId="0" applyNumberFormat="1" applyFont="1" applyFill="1" applyBorder="1"/>
    <xf numFmtId="0" fontId="7" fillId="2" borderId="10" xfId="0" applyFont="1" applyFill="1" applyBorder="1"/>
    <xf numFmtId="0" fontId="14" fillId="2" borderId="13" xfId="0" applyFont="1" applyFill="1" applyBorder="1"/>
    <xf numFmtId="0" fontId="7" fillId="2" borderId="12" xfId="0" applyFont="1" applyFill="1" applyBorder="1"/>
    <xf numFmtId="0" fontId="3" fillId="2" borderId="11" xfId="0" applyFont="1" applyFill="1" applyBorder="1" applyAlignment="1">
      <alignment horizontal="right" wrapText="1"/>
    </xf>
    <xf numFmtId="3" fontId="2" fillId="2" borderId="11" xfId="0" applyNumberFormat="1" applyFont="1" applyFill="1" applyBorder="1" applyAlignment="1">
      <alignment wrapText="1"/>
    </xf>
    <xf numFmtId="0" fontId="7" fillId="2" borderId="0" xfId="0" applyFont="1" applyFill="1" applyAlignment="1">
      <alignment horizontal="right"/>
    </xf>
    <xf numFmtId="0" fontId="19" fillId="2" borderId="0" xfId="0" applyFont="1" applyFill="1"/>
    <xf numFmtId="0" fontId="7" fillId="2" borderId="13" xfId="0" applyFont="1" applyFill="1" applyBorder="1" applyAlignment="1">
      <alignment horizontal="right"/>
    </xf>
    <xf numFmtId="0" fontId="19" fillId="2" borderId="13" xfId="0" applyFont="1" applyFill="1" applyBorder="1"/>
    <xf numFmtId="3" fontId="2" fillId="2" borderId="5" xfId="0" applyNumberFormat="1" applyFont="1" applyFill="1" applyBorder="1"/>
    <xf numFmtId="3" fontId="7" fillId="2" borderId="0" xfId="0" applyNumberFormat="1" applyFont="1" applyFill="1"/>
    <xf numFmtId="0" fontId="7" fillId="2" borderId="12" xfId="0" applyFont="1" applyFill="1" applyBorder="1" applyAlignment="1">
      <alignment horizontal="right"/>
    </xf>
    <xf numFmtId="0" fontId="7" fillId="2" borderId="10" xfId="0" applyFont="1" applyFill="1" applyBorder="1" applyAlignment="1">
      <alignment horizontal="right"/>
    </xf>
    <xf numFmtId="0" fontId="2" fillId="2" borderId="16" xfId="0" applyFont="1" applyFill="1" applyBorder="1" applyAlignment="1">
      <alignment wrapText="1"/>
    </xf>
    <xf numFmtId="167" fontId="2" fillId="2" borderId="3" xfId="1" applyNumberFormat="1" applyFont="1" applyFill="1" applyBorder="1" applyAlignment="1">
      <alignment horizontal="right" shrinkToFit="1"/>
    </xf>
    <xf numFmtId="167" fontId="2" fillId="2" borderId="10" xfId="1" applyNumberFormat="1" applyFont="1" applyFill="1" applyBorder="1" applyAlignment="1">
      <alignment horizontal="right" shrinkToFit="1"/>
    </xf>
    <xf numFmtId="0" fontId="2" fillId="2" borderId="0" xfId="0" applyFont="1" applyFill="1" applyAlignment="1">
      <alignment horizontal="left" vertical="top" wrapText="1"/>
    </xf>
    <xf numFmtId="0" fontId="8" fillId="2" borderId="0" xfId="0" applyFont="1" applyFill="1" applyAlignment="1">
      <alignment horizontal="left" vertical="top" wrapText="1"/>
    </xf>
    <xf numFmtId="0" fontId="12" fillId="0" borderId="0" xfId="0" applyFont="1" applyAlignment="1">
      <alignment horizontal="center"/>
    </xf>
    <xf numFmtId="0" fontId="10" fillId="0" borderId="0" xfId="0" applyFont="1" applyAlignment="1">
      <alignment horizontal="center"/>
    </xf>
    <xf numFmtId="0" fontId="6" fillId="3" borderId="0" xfId="0" applyFont="1" applyFill="1" applyAlignment="1">
      <alignment horizont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wrapText="1"/>
    </xf>
    <xf numFmtId="0" fontId="11" fillId="12" borderId="0" xfId="0" applyFont="1" applyFill="1" applyAlignment="1">
      <alignment horizontal="left" wrapText="1"/>
    </xf>
    <xf numFmtId="0" fontId="2" fillId="0" borderId="32" xfId="0" applyFont="1" applyBorder="1" applyAlignment="1">
      <alignment horizontal="center"/>
    </xf>
    <xf numFmtId="0" fontId="2" fillId="0" borderId="0" xfId="0" applyFont="1" applyAlignment="1">
      <alignment horizontal="center"/>
    </xf>
    <xf numFmtId="0" fontId="10" fillId="2" borderId="0" xfId="0" applyFont="1" applyFill="1" applyAlignment="1">
      <alignment horizontal="left"/>
    </xf>
    <xf numFmtId="0" fontId="10" fillId="0" borderId="0" xfId="0" applyFont="1" applyAlignment="1">
      <alignment horizontal="center" vertical="top" wrapText="1"/>
    </xf>
    <xf numFmtId="0" fontId="3" fillId="2" borderId="6" xfId="0" applyFont="1" applyFill="1" applyBorder="1" applyAlignment="1">
      <alignment horizontal="center" wrapText="1"/>
    </xf>
    <xf numFmtId="0" fontId="3" fillId="2" borderId="0" xfId="0" applyFont="1" applyFill="1" applyAlignment="1">
      <alignment horizontal="center" wrapText="1"/>
    </xf>
    <xf numFmtId="0" fontId="2" fillId="2" borderId="6" xfId="0" applyFont="1" applyFill="1" applyBorder="1" applyAlignment="1">
      <alignment horizontal="center" wrapText="1"/>
    </xf>
    <xf numFmtId="0" fontId="2" fillId="2" borderId="5" xfId="0" applyFont="1" applyFill="1" applyBorder="1" applyAlignment="1">
      <alignment horizontal="center" wrapText="1"/>
    </xf>
    <xf numFmtId="0" fontId="2" fillId="2" borderId="19"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10" fillId="0" borderId="0" xfId="0" applyFont="1" applyAlignment="1">
      <alignment horizontal="left" vertical="top" wrapText="1"/>
    </xf>
    <xf numFmtId="0" fontId="21" fillId="0" borderId="0" xfId="0" applyFont="1" applyAlignment="1">
      <alignment horizontal="center"/>
    </xf>
    <xf numFmtId="0" fontId="12" fillId="0" borderId="0" xfId="0" applyFont="1" applyAlignment="1">
      <alignment horizontal="left" vertical="top" wrapText="1"/>
    </xf>
    <xf numFmtId="0" fontId="3" fillId="2" borderId="0" xfId="0" applyFont="1" applyFill="1" applyAlignment="1">
      <alignment horizontal="left" vertical="center" wrapText="1"/>
    </xf>
    <xf numFmtId="0" fontId="10" fillId="0" borderId="6" xfId="0" applyFont="1" applyBorder="1" applyAlignment="1">
      <alignment horizontal="center"/>
    </xf>
    <xf numFmtId="0" fontId="10" fillId="2" borderId="9" xfId="0" applyFont="1" applyFill="1" applyBorder="1" applyAlignment="1">
      <alignment horizontal="left" wrapText="1"/>
    </xf>
    <xf numFmtId="0" fontId="10" fillId="0" borderId="9" xfId="0" applyFont="1" applyBorder="1" applyAlignment="1">
      <alignment horizontal="center"/>
    </xf>
    <xf numFmtId="0" fontId="2" fillId="2" borderId="17" xfId="0" applyFont="1" applyFill="1" applyBorder="1" applyAlignment="1">
      <alignment horizontal="left" wrapText="1"/>
    </xf>
    <xf numFmtId="0" fontId="10" fillId="0" borderId="9" xfId="0" applyFont="1" applyBorder="1" applyAlignment="1">
      <alignment horizontal="left" vertical="center" wrapText="1"/>
    </xf>
    <xf numFmtId="0" fontId="10" fillId="2" borderId="0" xfId="0" applyFont="1" applyFill="1" applyAlignment="1">
      <alignment horizontal="left" vertical="top" wrapText="1"/>
    </xf>
    <xf numFmtId="0" fontId="10" fillId="2" borderId="6" xfId="0" applyFont="1" applyFill="1" applyBorder="1" applyAlignment="1">
      <alignment horizontal="center"/>
    </xf>
    <xf numFmtId="0" fontId="10" fillId="0" borderId="9" xfId="0" applyFont="1" applyBorder="1" applyAlignment="1">
      <alignment horizontal="left" vertical="top" wrapText="1"/>
    </xf>
    <xf numFmtId="0" fontId="10" fillId="2" borderId="0" xfId="0" applyFont="1" applyFill="1" applyAlignment="1">
      <alignment horizontal="left" wrapText="1"/>
    </xf>
    <xf numFmtId="0" fontId="10" fillId="9" borderId="0" xfId="0" applyFont="1" applyFill="1" applyAlignment="1">
      <alignment horizontal="left" wrapText="1"/>
    </xf>
    <xf numFmtId="0" fontId="32" fillId="9" borderId="9" xfId="0" applyFont="1" applyFill="1" applyBorder="1" applyAlignment="1">
      <alignment horizontal="left" vertical="top" wrapText="1"/>
    </xf>
    <xf numFmtId="0" fontId="10" fillId="9" borderId="9" xfId="0" applyFont="1" applyFill="1" applyBorder="1" applyAlignment="1">
      <alignment horizontal="left" vertical="top" wrapText="1"/>
    </xf>
    <xf numFmtId="0" fontId="12" fillId="9" borderId="19" xfId="0" applyFont="1" applyFill="1" applyBorder="1"/>
    <xf numFmtId="0" fontId="7" fillId="0" borderId="19" xfId="0" applyFont="1" applyBorder="1"/>
    <xf numFmtId="0" fontId="12" fillId="2" borderId="0" xfId="0" applyFont="1" applyFill="1" applyAlignment="1">
      <alignment horizontal="left" wrapText="1"/>
    </xf>
    <xf numFmtId="0" fontId="26" fillId="2" borderId="0" xfId="0" applyFont="1" applyFill="1" applyAlignment="1">
      <alignment horizontal="left" vertical="top" wrapText="1"/>
    </xf>
    <xf numFmtId="0" fontId="5" fillId="10" borderId="0" xfId="0" applyFont="1" applyFill="1" applyAlignment="1">
      <alignment horizontal="left" wrapText="1"/>
    </xf>
    <xf numFmtId="0" fontId="5" fillId="10" borderId="0" xfId="0" applyFont="1" applyFill="1" applyAlignment="1">
      <alignment horizontal="center" wrapText="1"/>
    </xf>
    <xf numFmtId="0" fontId="6" fillId="10" borderId="0" xfId="0" applyFont="1" applyFill="1" applyAlignment="1">
      <alignment horizontal="center" wrapText="1"/>
    </xf>
    <xf numFmtId="0" fontId="6" fillId="6" borderId="0" xfId="0" applyFont="1" applyFill="1" applyAlignment="1">
      <alignment horizontal="center" wrapText="1"/>
    </xf>
    <xf numFmtId="3" fontId="3" fillId="2" borderId="13" xfId="2" applyNumberFormat="1" applyFont="1" applyFill="1" applyBorder="1" applyAlignment="1">
      <alignment shrinkToFit="1"/>
    </xf>
    <xf numFmtId="164" fontId="7" fillId="0" borderId="0" xfId="3" applyFont="1"/>
    <xf numFmtId="0" fontId="7" fillId="0" borderId="0" xfId="0" applyFont="1" applyBorder="1"/>
    <xf numFmtId="43" fontId="3" fillId="7" borderId="3" xfId="1" applyFont="1" applyFill="1" applyBorder="1" applyAlignment="1">
      <alignment horizontal="right" shrinkToFit="1"/>
    </xf>
    <xf numFmtId="3" fontId="2" fillId="2" borderId="3" xfId="3" applyNumberFormat="1" applyFont="1" applyFill="1" applyBorder="1" applyAlignment="1">
      <alignment horizontal="right" shrinkToFit="1"/>
    </xf>
    <xf numFmtId="168" fontId="2" fillId="0" borderId="3" xfId="3" applyNumberFormat="1" applyFont="1" applyFill="1" applyBorder="1" applyAlignment="1">
      <alignment horizontal="right" shrinkToFit="1"/>
    </xf>
    <xf numFmtId="0" fontId="2" fillId="2" borderId="21" xfId="0" applyFont="1" applyFill="1" applyBorder="1" applyAlignment="1">
      <alignment horizontal="right" wrapText="1"/>
    </xf>
    <xf numFmtId="0" fontId="33" fillId="2" borderId="0" xfId="0" applyFont="1" applyFill="1" applyAlignment="1">
      <alignment horizontal="left" vertical="top" wrapText="1"/>
    </xf>
  </cellXfs>
  <cellStyles count="6">
    <cellStyle name="Comma" xfId="1" builtinId="3"/>
    <cellStyle name="Currency" xfId="2" builtinId="4"/>
    <cellStyle name="Currency 2" xfId="3" xr:uid="{00000000-0005-0000-0000-000002000000}"/>
    <cellStyle name="Currency 4" xfId="5" xr:uid="{7C9C46C7-9904-448E-B25D-F039C16FEF88}"/>
    <cellStyle name="Normal" xfId="0" builtinId="0"/>
    <cellStyle name="Percent" xfId="4" builtinId="5"/>
  </cellStyles>
  <dxfs count="0"/>
  <tableStyles count="0" defaultTableStyle="TableStyleMedium2" defaultPivotStyle="PivotStyleLight16"/>
  <colors>
    <mruColors>
      <color rgb="FF54555A"/>
      <color rgb="FF73D0AF"/>
      <color rgb="FFFA5078"/>
      <color rgb="FFEC6607"/>
      <color rgb="FF8232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What''s inside'!A1"/></Relationships>
</file>

<file path=xl/drawings/_rels/drawing2.xml.rels><?xml version="1.0" encoding="UTF-8" standalone="yes"?>
<Relationships xmlns="http://schemas.openxmlformats.org/package/2006/relationships"><Relationship Id="rId8" Type="http://schemas.openxmlformats.org/officeDocument/2006/relationships/hyperlink" Target="#'Russian operations'!A1"/><Relationship Id="rId3" Type="http://schemas.openxmlformats.org/officeDocument/2006/relationships/hyperlink" Target="#'Empowered people'!A1"/><Relationship Id="rId7" Type="http://schemas.openxmlformats.org/officeDocument/2006/relationships/hyperlink" Target="#Communities!A1"/><Relationship Id="rId2" Type="http://schemas.openxmlformats.org/officeDocument/2006/relationships/hyperlink" Target="#'Circular driven solutions'!A1"/><Relationship Id="rId1" Type="http://schemas.openxmlformats.org/officeDocument/2006/relationships/hyperlink" Target="#'  Financial performance '!A1"/><Relationship Id="rId6" Type="http://schemas.openxmlformats.org/officeDocument/2006/relationships/hyperlink" Target="#'Environmental performance'!A1"/><Relationship Id="rId5" Type="http://schemas.openxmlformats.org/officeDocument/2006/relationships/hyperlink" Target="#'Forest and fibre procurement'!A1"/><Relationship Id="rId4" Type="http://schemas.openxmlformats.org/officeDocument/2006/relationships/hyperlink" Target="#'GHG emissions and energy'!A1"/></Relationships>
</file>

<file path=xl/drawings/_rels/drawing3.xml.rels><?xml version="1.0" encoding="UTF-8" standalone="yes"?>
<Relationships xmlns="http://schemas.openxmlformats.org/package/2006/relationships"><Relationship Id="rId1" Type="http://schemas.openxmlformats.org/officeDocument/2006/relationships/hyperlink" Target="#'What''s inside'!A1"/></Relationships>
</file>

<file path=xl/drawings/_rels/drawing4.xml.rels><?xml version="1.0" encoding="UTF-8" standalone="yes"?>
<Relationships xmlns="http://schemas.openxmlformats.org/package/2006/relationships"><Relationship Id="rId1" Type="http://schemas.openxmlformats.org/officeDocument/2006/relationships/hyperlink" Target="#'What''s inside'!A1"/></Relationships>
</file>

<file path=xl/drawings/_rels/drawing5.xml.rels><?xml version="1.0" encoding="UTF-8" standalone="yes"?>
<Relationships xmlns="http://schemas.openxmlformats.org/package/2006/relationships"><Relationship Id="rId1" Type="http://schemas.openxmlformats.org/officeDocument/2006/relationships/hyperlink" Target="#'What''s inside'!A1"/></Relationships>
</file>

<file path=xl/drawings/_rels/drawing6.xml.rels><?xml version="1.0" encoding="UTF-8" standalone="yes"?>
<Relationships xmlns="http://schemas.openxmlformats.org/package/2006/relationships"><Relationship Id="rId1" Type="http://schemas.openxmlformats.org/officeDocument/2006/relationships/hyperlink" Target="#'What''s inside'!A1"/></Relationships>
</file>

<file path=xl/drawings/_rels/drawing7.xml.rels><?xml version="1.0" encoding="UTF-8" standalone="yes"?>
<Relationships xmlns="http://schemas.openxmlformats.org/package/2006/relationships"><Relationship Id="rId1" Type="http://schemas.openxmlformats.org/officeDocument/2006/relationships/hyperlink" Target="#'What''s inside'!A1"/></Relationships>
</file>

<file path=xl/drawings/_rels/drawing8.xml.rels><?xml version="1.0" encoding="UTF-8" standalone="yes"?>
<Relationships xmlns="http://schemas.openxmlformats.org/package/2006/relationships"><Relationship Id="rId1" Type="http://schemas.openxmlformats.org/officeDocument/2006/relationships/hyperlink" Target="#'What''s inside'!A1"/></Relationships>
</file>

<file path=xl/drawings/_rels/drawing9.xml.rels><?xml version="1.0" encoding="UTF-8" standalone="yes"?>
<Relationships xmlns="http://schemas.openxmlformats.org/package/2006/relationships"><Relationship Id="rId1" Type="http://schemas.openxmlformats.org/officeDocument/2006/relationships/hyperlink" Target="#'What''s insid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752475</xdr:colOff>
      <xdr:row>33</xdr:row>
      <xdr:rowOff>142875</xdr:rowOff>
    </xdr:to>
    <xdr:pic>
      <xdr:nvPicPr>
        <xdr:cNvPr id="2" name="Picture 1">
          <a:extLst>
            <a:ext uri="{FF2B5EF4-FFF2-40B4-BE49-F238E27FC236}">
              <a16:creationId xmlns:a16="http://schemas.microsoft.com/office/drawing/2014/main" id="{A743EAB8-10AC-B9DE-39D4-CC89436D52F3}"/>
            </a:ext>
          </a:extLst>
        </xdr:cNvPr>
        <xdr:cNvPicPr>
          <a:picLocks noChangeAspect="1"/>
        </xdr:cNvPicPr>
      </xdr:nvPicPr>
      <xdr:blipFill>
        <a:blip xmlns:r="http://schemas.openxmlformats.org/officeDocument/2006/relationships" r:embed="rId1"/>
        <a:stretch>
          <a:fillRect/>
        </a:stretch>
      </xdr:blipFill>
      <xdr:spPr>
        <a:xfrm>
          <a:off x="0" y="0"/>
          <a:ext cx="9134475" cy="64293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3</xdr:row>
      <xdr:rowOff>0</xdr:rowOff>
    </xdr:from>
    <xdr:to>
      <xdr:col>6</xdr:col>
      <xdr:colOff>224473</xdr:colOff>
      <xdr:row>5</xdr:row>
      <xdr:rowOff>20836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6961909" y="363682"/>
          <a:ext cx="830609" cy="436472"/>
        </a:xfrm>
        <a:prstGeom prst="round1Rect">
          <a:avLst>
            <a:gd name="adj" fmla="val 50000"/>
          </a:avLst>
        </a:prstGeom>
        <a:solidFill>
          <a:srgbClr val="73D0AF"/>
        </a:solidFill>
        <a:ln w="9525" cmpd="sng">
          <a:solidFill>
            <a:srgbClr val="E0E3E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i="0">
              <a:solidFill>
                <a:schemeClr val="bg1"/>
              </a:solidFill>
              <a:latin typeface="MADE Evolve Sans" panose="02000503000000020004" pitchFamily="50" charset="0"/>
            </a:rPr>
            <a:t>Take me back</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xdr:row>
      <xdr:rowOff>323848</xdr:rowOff>
    </xdr:from>
    <xdr:to>
      <xdr:col>2</xdr:col>
      <xdr:colOff>1438275</xdr:colOff>
      <xdr:row>3</xdr:row>
      <xdr:rowOff>9523</xdr:rowOff>
    </xdr:to>
    <xdr:sp macro="" textlink="">
      <xdr:nvSpPr>
        <xdr:cNvPr id="2" name="Round Single Corner Rectangle 1">
          <a:extLst>
            <a:ext uri="{FF2B5EF4-FFF2-40B4-BE49-F238E27FC236}">
              <a16:creationId xmlns:a16="http://schemas.microsoft.com/office/drawing/2014/main" id="{00000000-0008-0000-0000-000002000000}"/>
            </a:ext>
          </a:extLst>
        </xdr:cNvPr>
        <xdr:cNvSpPr/>
      </xdr:nvSpPr>
      <xdr:spPr>
        <a:xfrm flipV="1">
          <a:off x="3419475" y="485773"/>
          <a:ext cx="1295400" cy="371475"/>
        </a:xfrm>
        <a:prstGeom prst="round1Rect">
          <a:avLst>
            <a:gd name="adj" fmla="val 50000"/>
          </a:avLst>
        </a:prstGeom>
        <a:solidFill>
          <a:srgbClr val="0055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xdr:row>
      <xdr:rowOff>361949</xdr:rowOff>
    </xdr:from>
    <xdr:to>
      <xdr:col>2</xdr:col>
      <xdr:colOff>1438275</xdr:colOff>
      <xdr:row>4</xdr:row>
      <xdr:rowOff>0</xdr:rowOff>
    </xdr:to>
    <xdr:sp macro="" textlink="">
      <xdr:nvSpPr>
        <xdr:cNvPr id="3" name="Round Single Corner Rectangle 2">
          <a:extLst>
            <a:ext uri="{FF2B5EF4-FFF2-40B4-BE49-F238E27FC236}">
              <a16:creationId xmlns:a16="http://schemas.microsoft.com/office/drawing/2014/main" id="{00000000-0008-0000-0000-000003000000}"/>
            </a:ext>
          </a:extLst>
        </xdr:cNvPr>
        <xdr:cNvSpPr/>
      </xdr:nvSpPr>
      <xdr:spPr>
        <a:xfrm flipV="1">
          <a:off x="3419475" y="847724"/>
          <a:ext cx="1295400" cy="371475"/>
        </a:xfrm>
        <a:prstGeom prst="round1Rect">
          <a:avLst>
            <a:gd name="adj" fmla="val 50000"/>
          </a:avLst>
        </a:prstGeom>
        <a:solidFill>
          <a:srgbClr val="0055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xdr:row>
      <xdr:rowOff>361949</xdr:rowOff>
    </xdr:from>
    <xdr:to>
      <xdr:col>2</xdr:col>
      <xdr:colOff>1438275</xdr:colOff>
      <xdr:row>4</xdr:row>
      <xdr:rowOff>9524</xdr:rowOff>
    </xdr:to>
    <xdr:sp macro="" textlink="">
      <xdr:nvSpPr>
        <xdr:cNvPr id="4" name="Round Single Corner Rectangle 3">
          <a:extLst>
            <a:ext uri="{FF2B5EF4-FFF2-40B4-BE49-F238E27FC236}">
              <a16:creationId xmlns:a16="http://schemas.microsoft.com/office/drawing/2014/main" id="{00000000-0008-0000-0000-000004000000}"/>
            </a:ext>
          </a:extLst>
        </xdr:cNvPr>
        <xdr:cNvSpPr/>
      </xdr:nvSpPr>
      <xdr:spPr>
        <a:xfrm flipV="1">
          <a:off x="3419475" y="1209674"/>
          <a:ext cx="1295400" cy="371475"/>
        </a:xfrm>
        <a:prstGeom prst="round1Rect">
          <a:avLst>
            <a:gd name="adj" fmla="val 50000"/>
          </a:avLst>
        </a:prstGeom>
        <a:solidFill>
          <a:srgbClr val="0055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4</xdr:row>
      <xdr:rowOff>0</xdr:rowOff>
    </xdr:from>
    <xdr:to>
      <xdr:col>2</xdr:col>
      <xdr:colOff>1438275</xdr:colOff>
      <xdr:row>5</xdr:row>
      <xdr:rowOff>9524</xdr:rowOff>
    </xdr:to>
    <xdr:sp macro="" textlink="">
      <xdr:nvSpPr>
        <xdr:cNvPr id="5" name="Round Single Corner Rectangle 4">
          <a:extLst>
            <a:ext uri="{FF2B5EF4-FFF2-40B4-BE49-F238E27FC236}">
              <a16:creationId xmlns:a16="http://schemas.microsoft.com/office/drawing/2014/main" id="{00000000-0008-0000-0000-000005000000}"/>
            </a:ext>
          </a:extLst>
        </xdr:cNvPr>
        <xdr:cNvSpPr/>
      </xdr:nvSpPr>
      <xdr:spPr>
        <a:xfrm flipV="1">
          <a:off x="3419475" y="1571624"/>
          <a:ext cx="1295400" cy="371475"/>
        </a:xfrm>
        <a:prstGeom prst="round1Rect">
          <a:avLst>
            <a:gd name="adj" fmla="val 50000"/>
          </a:avLst>
        </a:prstGeom>
        <a:solidFill>
          <a:srgbClr val="0055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4</xdr:row>
      <xdr:rowOff>361949</xdr:rowOff>
    </xdr:from>
    <xdr:to>
      <xdr:col>2</xdr:col>
      <xdr:colOff>1438275</xdr:colOff>
      <xdr:row>6</xdr:row>
      <xdr:rowOff>9524</xdr:rowOff>
    </xdr:to>
    <xdr:sp macro="" textlink="">
      <xdr:nvSpPr>
        <xdr:cNvPr id="6" name="Round Single Corner Rectangle 5">
          <a:extLst>
            <a:ext uri="{FF2B5EF4-FFF2-40B4-BE49-F238E27FC236}">
              <a16:creationId xmlns:a16="http://schemas.microsoft.com/office/drawing/2014/main" id="{00000000-0008-0000-0000-000006000000}"/>
            </a:ext>
          </a:extLst>
        </xdr:cNvPr>
        <xdr:cNvSpPr/>
      </xdr:nvSpPr>
      <xdr:spPr>
        <a:xfrm flipV="1">
          <a:off x="3419475" y="1933574"/>
          <a:ext cx="1295400" cy="371475"/>
        </a:xfrm>
        <a:prstGeom prst="round1Rect">
          <a:avLst>
            <a:gd name="adj" fmla="val 50000"/>
          </a:avLst>
        </a:prstGeom>
        <a:solidFill>
          <a:srgbClr val="0055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6</xdr:row>
      <xdr:rowOff>361949</xdr:rowOff>
    </xdr:from>
    <xdr:to>
      <xdr:col>2</xdr:col>
      <xdr:colOff>1438275</xdr:colOff>
      <xdr:row>8</xdr:row>
      <xdr:rowOff>9524</xdr:rowOff>
    </xdr:to>
    <xdr:sp macro="" textlink="">
      <xdr:nvSpPr>
        <xdr:cNvPr id="7" name="Round Single Corner Rectangle 6">
          <a:extLst>
            <a:ext uri="{FF2B5EF4-FFF2-40B4-BE49-F238E27FC236}">
              <a16:creationId xmlns:a16="http://schemas.microsoft.com/office/drawing/2014/main" id="{00000000-0008-0000-0000-000007000000}"/>
            </a:ext>
          </a:extLst>
        </xdr:cNvPr>
        <xdr:cNvSpPr/>
      </xdr:nvSpPr>
      <xdr:spPr>
        <a:xfrm flipV="1">
          <a:off x="3419475" y="2657474"/>
          <a:ext cx="1295400" cy="371475"/>
        </a:xfrm>
        <a:prstGeom prst="round1Rect">
          <a:avLst>
            <a:gd name="adj" fmla="val 50000"/>
          </a:avLst>
        </a:prstGeom>
        <a:solidFill>
          <a:srgbClr val="0055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5</xdr:row>
      <xdr:rowOff>361949</xdr:rowOff>
    </xdr:from>
    <xdr:to>
      <xdr:col>2</xdr:col>
      <xdr:colOff>1438275</xdr:colOff>
      <xdr:row>7</xdr:row>
      <xdr:rowOff>9524</xdr:rowOff>
    </xdr:to>
    <xdr:sp macro="" textlink="">
      <xdr:nvSpPr>
        <xdr:cNvPr id="8" name="Round Single Corner Rectangle 7">
          <a:extLst>
            <a:ext uri="{FF2B5EF4-FFF2-40B4-BE49-F238E27FC236}">
              <a16:creationId xmlns:a16="http://schemas.microsoft.com/office/drawing/2014/main" id="{00000000-0008-0000-0000-000008000000}"/>
            </a:ext>
          </a:extLst>
        </xdr:cNvPr>
        <xdr:cNvSpPr/>
      </xdr:nvSpPr>
      <xdr:spPr>
        <a:xfrm flipV="1">
          <a:off x="3419475" y="2295524"/>
          <a:ext cx="1295400" cy="371475"/>
        </a:xfrm>
        <a:prstGeom prst="round1Rect">
          <a:avLst>
            <a:gd name="adj" fmla="val 50000"/>
          </a:avLst>
        </a:prstGeom>
        <a:solidFill>
          <a:srgbClr val="0055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7</xdr:row>
      <xdr:rowOff>361949</xdr:rowOff>
    </xdr:from>
    <xdr:to>
      <xdr:col>2</xdr:col>
      <xdr:colOff>1438275</xdr:colOff>
      <xdr:row>9</xdr:row>
      <xdr:rowOff>0</xdr:rowOff>
    </xdr:to>
    <xdr:sp macro="" textlink="">
      <xdr:nvSpPr>
        <xdr:cNvPr id="9" name="Round Single Corner Rectangle 8">
          <a:extLst>
            <a:ext uri="{FF2B5EF4-FFF2-40B4-BE49-F238E27FC236}">
              <a16:creationId xmlns:a16="http://schemas.microsoft.com/office/drawing/2014/main" id="{00000000-0008-0000-0000-000009000000}"/>
            </a:ext>
          </a:extLst>
        </xdr:cNvPr>
        <xdr:cNvSpPr/>
      </xdr:nvSpPr>
      <xdr:spPr>
        <a:xfrm flipV="1">
          <a:off x="3419475" y="3019424"/>
          <a:ext cx="1295400" cy="371475"/>
        </a:xfrm>
        <a:prstGeom prst="round1Rect">
          <a:avLst>
            <a:gd name="adj" fmla="val 50000"/>
          </a:avLst>
        </a:prstGeom>
        <a:solidFill>
          <a:srgbClr val="0055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8</xdr:row>
      <xdr:rowOff>361949</xdr:rowOff>
    </xdr:from>
    <xdr:to>
      <xdr:col>2</xdr:col>
      <xdr:colOff>1438275</xdr:colOff>
      <xdr:row>9</xdr:row>
      <xdr:rowOff>0</xdr:rowOff>
    </xdr:to>
    <xdr:sp macro="" textlink="">
      <xdr:nvSpPr>
        <xdr:cNvPr id="10" name="Round Single Corner Rectangle 9">
          <a:extLst>
            <a:ext uri="{FF2B5EF4-FFF2-40B4-BE49-F238E27FC236}">
              <a16:creationId xmlns:a16="http://schemas.microsoft.com/office/drawing/2014/main" id="{00000000-0008-0000-0000-00000A000000}"/>
            </a:ext>
          </a:extLst>
        </xdr:cNvPr>
        <xdr:cNvSpPr/>
      </xdr:nvSpPr>
      <xdr:spPr>
        <a:xfrm flipV="1">
          <a:off x="3419475" y="3381374"/>
          <a:ext cx="1295400" cy="361951"/>
        </a:xfrm>
        <a:prstGeom prst="round1Rect">
          <a:avLst>
            <a:gd name="adj" fmla="val 50000"/>
          </a:avLst>
        </a:prstGeom>
        <a:solidFill>
          <a:srgbClr val="0055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1</xdr:row>
      <xdr:rowOff>323849</xdr:rowOff>
    </xdr:from>
    <xdr:to>
      <xdr:col>2</xdr:col>
      <xdr:colOff>1362075</xdr:colOff>
      <xdr:row>2</xdr:row>
      <xdr:rowOff>295274</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00000000-0008-0000-0000-00000B000000}"/>
            </a:ext>
          </a:extLst>
        </xdr:cNvPr>
        <xdr:cNvSpPr txBox="1"/>
      </xdr:nvSpPr>
      <xdr:spPr>
        <a:xfrm>
          <a:off x="3419475" y="485774"/>
          <a:ext cx="12954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click here</a:t>
          </a:r>
        </a:p>
      </xdr:txBody>
    </xdr:sp>
    <xdr:clientData/>
  </xdr:twoCellAnchor>
  <xdr:twoCellAnchor>
    <xdr:from>
      <xdr:col>2</xdr:col>
      <xdr:colOff>0</xdr:colOff>
      <xdr:row>3</xdr:row>
      <xdr:rowOff>0</xdr:rowOff>
    </xdr:from>
    <xdr:to>
      <xdr:col>2</xdr:col>
      <xdr:colOff>1362075</xdr:colOff>
      <xdr:row>3</xdr:row>
      <xdr:rowOff>295275</xdr:rowOff>
    </xdr:to>
    <xdr:sp macro="" textlink="">
      <xdr:nvSpPr>
        <xdr:cNvPr id="12" name="TextBox 11">
          <a:hlinkClick xmlns:r="http://schemas.openxmlformats.org/officeDocument/2006/relationships" r:id="rId2"/>
          <a:extLst>
            <a:ext uri="{FF2B5EF4-FFF2-40B4-BE49-F238E27FC236}">
              <a16:creationId xmlns:a16="http://schemas.microsoft.com/office/drawing/2014/main" id="{00000000-0008-0000-0000-00000C000000}"/>
            </a:ext>
          </a:extLst>
        </xdr:cNvPr>
        <xdr:cNvSpPr txBox="1"/>
      </xdr:nvSpPr>
      <xdr:spPr>
        <a:xfrm>
          <a:off x="3419475" y="847725"/>
          <a:ext cx="12954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click here</a:t>
          </a:r>
        </a:p>
      </xdr:txBody>
    </xdr:sp>
    <xdr:clientData/>
  </xdr:twoCellAnchor>
  <xdr:twoCellAnchor>
    <xdr:from>
      <xdr:col>2</xdr:col>
      <xdr:colOff>0</xdr:colOff>
      <xdr:row>4</xdr:row>
      <xdr:rowOff>0</xdr:rowOff>
    </xdr:from>
    <xdr:to>
      <xdr:col>2</xdr:col>
      <xdr:colOff>1362075</xdr:colOff>
      <xdr:row>4</xdr:row>
      <xdr:rowOff>295275</xdr:rowOff>
    </xdr:to>
    <xdr:sp macro="" textlink="">
      <xdr:nvSpPr>
        <xdr:cNvPr id="14" name="TextBox 13">
          <a:hlinkClick xmlns:r="http://schemas.openxmlformats.org/officeDocument/2006/relationships" r:id="rId3"/>
          <a:extLst>
            <a:ext uri="{FF2B5EF4-FFF2-40B4-BE49-F238E27FC236}">
              <a16:creationId xmlns:a16="http://schemas.microsoft.com/office/drawing/2014/main" id="{00000000-0008-0000-0000-00000E000000}"/>
            </a:ext>
          </a:extLst>
        </xdr:cNvPr>
        <xdr:cNvSpPr txBox="1"/>
      </xdr:nvSpPr>
      <xdr:spPr>
        <a:xfrm>
          <a:off x="3419475" y="1571625"/>
          <a:ext cx="12954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click here</a:t>
          </a:r>
        </a:p>
      </xdr:txBody>
    </xdr:sp>
    <xdr:clientData/>
  </xdr:twoCellAnchor>
  <xdr:twoCellAnchor>
    <xdr:from>
      <xdr:col>2</xdr:col>
      <xdr:colOff>0</xdr:colOff>
      <xdr:row>5</xdr:row>
      <xdr:rowOff>0</xdr:rowOff>
    </xdr:from>
    <xdr:to>
      <xdr:col>2</xdr:col>
      <xdr:colOff>1362075</xdr:colOff>
      <xdr:row>5</xdr:row>
      <xdr:rowOff>295275</xdr:rowOff>
    </xdr:to>
    <xdr:sp macro="" textlink="">
      <xdr:nvSpPr>
        <xdr:cNvPr id="15" name="TextBox 14">
          <a:hlinkClick xmlns:r="http://schemas.openxmlformats.org/officeDocument/2006/relationships" r:id="rId4"/>
          <a:extLst>
            <a:ext uri="{FF2B5EF4-FFF2-40B4-BE49-F238E27FC236}">
              <a16:creationId xmlns:a16="http://schemas.microsoft.com/office/drawing/2014/main" id="{00000000-0008-0000-0000-00000F000000}"/>
            </a:ext>
          </a:extLst>
        </xdr:cNvPr>
        <xdr:cNvSpPr txBox="1"/>
      </xdr:nvSpPr>
      <xdr:spPr>
        <a:xfrm>
          <a:off x="3419475" y="1933575"/>
          <a:ext cx="12954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click here</a:t>
          </a:r>
        </a:p>
      </xdr:txBody>
    </xdr:sp>
    <xdr:clientData/>
  </xdr:twoCellAnchor>
  <xdr:twoCellAnchor>
    <xdr:from>
      <xdr:col>2</xdr:col>
      <xdr:colOff>0</xdr:colOff>
      <xdr:row>6</xdr:row>
      <xdr:rowOff>0</xdr:rowOff>
    </xdr:from>
    <xdr:to>
      <xdr:col>2</xdr:col>
      <xdr:colOff>1362075</xdr:colOff>
      <xdr:row>6</xdr:row>
      <xdr:rowOff>295275</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00000000-0008-0000-0000-000010000000}"/>
            </a:ext>
          </a:extLst>
        </xdr:cNvPr>
        <xdr:cNvSpPr txBox="1"/>
      </xdr:nvSpPr>
      <xdr:spPr>
        <a:xfrm>
          <a:off x="3419475" y="2295525"/>
          <a:ext cx="12954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click here</a:t>
          </a:r>
        </a:p>
      </xdr:txBody>
    </xdr:sp>
    <xdr:clientData/>
  </xdr:twoCellAnchor>
  <xdr:twoCellAnchor>
    <xdr:from>
      <xdr:col>2</xdr:col>
      <xdr:colOff>0</xdr:colOff>
      <xdr:row>7</xdr:row>
      <xdr:rowOff>0</xdr:rowOff>
    </xdr:from>
    <xdr:to>
      <xdr:col>2</xdr:col>
      <xdr:colOff>1362075</xdr:colOff>
      <xdr:row>7</xdr:row>
      <xdr:rowOff>295275</xdr:rowOff>
    </xdr:to>
    <xdr:sp macro="" textlink="">
      <xdr:nvSpPr>
        <xdr:cNvPr id="17" name="TextBox 16">
          <a:hlinkClick xmlns:r="http://schemas.openxmlformats.org/officeDocument/2006/relationships" r:id="rId6"/>
          <a:extLst>
            <a:ext uri="{FF2B5EF4-FFF2-40B4-BE49-F238E27FC236}">
              <a16:creationId xmlns:a16="http://schemas.microsoft.com/office/drawing/2014/main" id="{00000000-0008-0000-0000-000011000000}"/>
            </a:ext>
          </a:extLst>
        </xdr:cNvPr>
        <xdr:cNvSpPr txBox="1"/>
      </xdr:nvSpPr>
      <xdr:spPr>
        <a:xfrm>
          <a:off x="3419475" y="2657475"/>
          <a:ext cx="12954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click here</a:t>
          </a:r>
        </a:p>
      </xdr:txBody>
    </xdr:sp>
    <xdr:clientData/>
  </xdr:twoCellAnchor>
  <xdr:twoCellAnchor>
    <xdr:from>
      <xdr:col>2</xdr:col>
      <xdr:colOff>0</xdr:colOff>
      <xdr:row>8</xdr:row>
      <xdr:rowOff>0</xdr:rowOff>
    </xdr:from>
    <xdr:to>
      <xdr:col>2</xdr:col>
      <xdr:colOff>1362075</xdr:colOff>
      <xdr:row>8</xdr:row>
      <xdr:rowOff>295275</xdr:rowOff>
    </xdr:to>
    <xdr:sp macro="" textlink="">
      <xdr:nvSpPr>
        <xdr:cNvPr id="18" name="TextBox 17">
          <a:hlinkClick xmlns:r="http://schemas.openxmlformats.org/officeDocument/2006/relationships" r:id="rId7"/>
          <a:extLst>
            <a:ext uri="{FF2B5EF4-FFF2-40B4-BE49-F238E27FC236}">
              <a16:creationId xmlns:a16="http://schemas.microsoft.com/office/drawing/2014/main" id="{00000000-0008-0000-0000-000012000000}"/>
            </a:ext>
          </a:extLst>
        </xdr:cNvPr>
        <xdr:cNvSpPr txBox="1"/>
      </xdr:nvSpPr>
      <xdr:spPr>
        <a:xfrm>
          <a:off x="3419475" y="3019425"/>
          <a:ext cx="12954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click here</a:t>
          </a:r>
        </a:p>
      </xdr:txBody>
    </xdr:sp>
    <xdr:clientData/>
  </xdr:twoCellAnchor>
  <xdr:twoCellAnchor>
    <xdr:from>
      <xdr:col>2</xdr:col>
      <xdr:colOff>0</xdr:colOff>
      <xdr:row>9</xdr:row>
      <xdr:rowOff>0</xdr:rowOff>
    </xdr:from>
    <xdr:to>
      <xdr:col>3</xdr:col>
      <xdr:colOff>0</xdr:colOff>
      <xdr:row>10</xdr:row>
      <xdr:rowOff>0</xdr:rowOff>
    </xdr:to>
    <xdr:sp macro="" textlink="">
      <xdr:nvSpPr>
        <xdr:cNvPr id="21" name="Round Single Corner Rectangle 20">
          <a:extLst>
            <a:ext uri="{FF2B5EF4-FFF2-40B4-BE49-F238E27FC236}">
              <a16:creationId xmlns:a16="http://schemas.microsoft.com/office/drawing/2014/main" id="{00000000-0008-0000-0000-000015000000}"/>
            </a:ext>
          </a:extLst>
        </xdr:cNvPr>
        <xdr:cNvSpPr/>
      </xdr:nvSpPr>
      <xdr:spPr>
        <a:xfrm flipV="1">
          <a:off x="3419475" y="3743325"/>
          <a:ext cx="1295400" cy="371475"/>
        </a:xfrm>
        <a:prstGeom prst="round1Rect">
          <a:avLst>
            <a:gd name="adj" fmla="val 50000"/>
          </a:avLst>
        </a:prstGeom>
        <a:solidFill>
          <a:srgbClr val="0055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9</xdr:row>
      <xdr:rowOff>0</xdr:rowOff>
    </xdr:from>
    <xdr:to>
      <xdr:col>2</xdr:col>
      <xdr:colOff>1362075</xdr:colOff>
      <xdr:row>10</xdr:row>
      <xdr:rowOff>0</xdr:rowOff>
    </xdr:to>
    <xdr:sp macro="" textlink="">
      <xdr:nvSpPr>
        <xdr:cNvPr id="24" name="TextBox 23">
          <a:hlinkClick xmlns:r="http://schemas.openxmlformats.org/officeDocument/2006/relationships" r:id="rId8"/>
          <a:extLst>
            <a:ext uri="{FF2B5EF4-FFF2-40B4-BE49-F238E27FC236}">
              <a16:creationId xmlns:a16="http://schemas.microsoft.com/office/drawing/2014/main" id="{00000000-0008-0000-0000-000018000000}"/>
            </a:ext>
          </a:extLst>
        </xdr:cNvPr>
        <xdr:cNvSpPr txBox="1"/>
      </xdr:nvSpPr>
      <xdr:spPr>
        <a:xfrm>
          <a:off x="3419475" y="3743325"/>
          <a:ext cx="12954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click here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xdr:colOff>
      <xdr:row>2</xdr:row>
      <xdr:rowOff>0</xdr:rowOff>
    </xdr:from>
    <xdr:to>
      <xdr:col>10</xdr:col>
      <xdr:colOff>216777</xdr:colOff>
      <xdr:row>4</xdr:row>
      <xdr:rowOff>13138</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8534401" y="361950"/>
          <a:ext cx="826376" cy="432238"/>
        </a:xfrm>
        <a:prstGeom prst="round1Rect">
          <a:avLst>
            <a:gd name="adj" fmla="val 50000"/>
          </a:avLst>
        </a:prstGeom>
        <a:solidFill>
          <a:srgbClr val="0055A4"/>
        </a:solidFill>
        <a:ln w="9525" cmpd="sng">
          <a:solidFill>
            <a:srgbClr val="E0E3E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i="0">
              <a:solidFill>
                <a:srgbClr val="E0E3EA"/>
              </a:solidFill>
              <a:latin typeface="MADE Evolve Sans" panose="02000503000000020004" pitchFamily="50" charset="0"/>
            </a:rPr>
            <a:t>Take me back</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211997</xdr:colOff>
      <xdr:row>4</xdr:row>
      <xdr:rowOff>8360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8564217" y="364435"/>
          <a:ext cx="824910" cy="430773"/>
        </a:xfrm>
        <a:prstGeom prst="round1Rect">
          <a:avLst>
            <a:gd name="adj" fmla="val 50000"/>
          </a:avLst>
        </a:prstGeom>
        <a:solidFill>
          <a:srgbClr val="823291"/>
        </a:solidFill>
        <a:ln w="9525" cmpd="sng">
          <a:solidFill>
            <a:srgbClr val="E0E3E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i="0">
              <a:solidFill>
                <a:schemeClr val="bg1"/>
              </a:solidFill>
              <a:latin typeface="MADE Evolve Sans" panose="02000503000000020004" pitchFamily="50" charset="0"/>
            </a:rPr>
            <a:t>Take me 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596309</xdr:colOff>
      <xdr:row>4</xdr:row>
      <xdr:rowOff>11673</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300-000004000000}"/>
            </a:ext>
          </a:extLst>
        </xdr:cNvPr>
        <xdr:cNvSpPr txBox="1"/>
      </xdr:nvSpPr>
      <xdr:spPr>
        <a:xfrm>
          <a:off x="18377647" y="358588"/>
          <a:ext cx="1201427" cy="415085"/>
        </a:xfrm>
        <a:prstGeom prst="round1Rect">
          <a:avLst>
            <a:gd name="adj" fmla="val 50000"/>
          </a:avLst>
        </a:prstGeom>
        <a:solidFill>
          <a:srgbClr val="FA5078"/>
        </a:solidFill>
        <a:ln w="9525" cmpd="sng">
          <a:solidFill>
            <a:srgbClr val="E0E3E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i="0">
              <a:solidFill>
                <a:schemeClr val="bg1"/>
              </a:solidFill>
              <a:latin typeface="MADE Evolve Sans" panose="02000503000000020004" pitchFamily="50" charset="0"/>
            </a:rPr>
            <a:t>Take me 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216777</xdr:colOff>
      <xdr:row>4</xdr:row>
      <xdr:rowOff>20465</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500-000004000000}"/>
            </a:ext>
          </a:extLst>
        </xdr:cNvPr>
        <xdr:cNvSpPr txBox="1"/>
      </xdr:nvSpPr>
      <xdr:spPr>
        <a:xfrm>
          <a:off x="8521212" y="366346"/>
          <a:ext cx="824911" cy="430773"/>
        </a:xfrm>
        <a:prstGeom prst="round1Rect">
          <a:avLst>
            <a:gd name="adj" fmla="val 50000"/>
          </a:avLst>
        </a:prstGeom>
        <a:solidFill>
          <a:srgbClr val="73D0AF"/>
        </a:solidFill>
        <a:ln w="9525" cmpd="sng">
          <a:solidFill>
            <a:srgbClr val="E0E3E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i="0">
              <a:solidFill>
                <a:schemeClr val="bg1"/>
              </a:solidFill>
              <a:latin typeface="MADE Evolve Sans" panose="02000503000000020004" pitchFamily="50" charset="0"/>
            </a:rPr>
            <a:t>Take me back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216776</xdr:colOff>
      <xdr:row>4</xdr:row>
      <xdr:rowOff>13138</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400-000004000000}"/>
            </a:ext>
          </a:extLst>
        </xdr:cNvPr>
        <xdr:cNvSpPr txBox="1"/>
      </xdr:nvSpPr>
      <xdr:spPr>
        <a:xfrm>
          <a:off x="10389577" y="366346"/>
          <a:ext cx="824911" cy="430773"/>
        </a:xfrm>
        <a:prstGeom prst="round1Rect">
          <a:avLst>
            <a:gd name="adj" fmla="val 50000"/>
          </a:avLst>
        </a:prstGeom>
        <a:solidFill>
          <a:srgbClr val="73D0AF"/>
        </a:solidFill>
        <a:ln w="9525" cmpd="sng">
          <a:solidFill>
            <a:srgbClr val="E0E3E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i="0">
              <a:solidFill>
                <a:schemeClr val="bg1"/>
              </a:solidFill>
              <a:latin typeface="MADE Evolve Sans" panose="02000503000000020004" pitchFamily="50" charset="0"/>
            </a:rPr>
            <a:t>Take me 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216776</xdr:colOff>
      <xdr:row>4</xdr:row>
      <xdr:rowOff>13138</xdr:rowOff>
    </xdr:to>
    <xdr:sp macro="" textlink="">
      <xdr:nvSpPr>
        <xdr:cNvPr id="6" name="TextBox 5">
          <a:hlinkClick xmlns:r="http://schemas.openxmlformats.org/officeDocument/2006/relationships" r:id="rId1"/>
          <a:extLst>
            <a:ext uri="{FF2B5EF4-FFF2-40B4-BE49-F238E27FC236}">
              <a16:creationId xmlns:a16="http://schemas.microsoft.com/office/drawing/2014/main" id="{00000000-0008-0000-0600-000006000000}"/>
            </a:ext>
          </a:extLst>
        </xdr:cNvPr>
        <xdr:cNvSpPr txBox="1"/>
      </xdr:nvSpPr>
      <xdr:spPr>
        <a:xfrm>
          <a:off x="10389577" y="366346"/>
          <a:ext cx="824911" cy="430773"/>
        </a:xfrm>
        <a:prstGeom prst="round1Rect">
          <a:avLst>
            <a:gd name="adj" fmla="val 50000"/>
          </a:avLst>
        </a:prstGeom>
        <a:solidFill>
          <a:schemeClr val="accent2"/>
        </a:solidFill>
        <a:ln w="9525" cmpd="sng">
          <a:solidFill>
            <a:srgbClr val="E0E3E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i="0">
              <a:solidFill>
                <a:schemeClr val="bg1"/>
              </a:solidFill>
              <a:latin typeface="MADE Evolve Sans" panose="02000503000000020004" pitchFamily="50" charset="0"/>
            </a:rPr>
            <a:t>Take me back</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68609</xdr:colOff>
      <xdr:row>4</xdr:row>
      <xdr:rowOff>17372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14058900" y="361950"/>
          <a:ext cx="830609" cy="436472"/>
        </a:xfrm>
        <a:prstGeom prst="round1Rect">
          <a:avLst>
            <a:gd name="adj" fmla="val 50000"/>
          </a:avLst>
        </a:prstGeom>
        <a:solidFill>
          <a:schemeClr val="accent2"/>
        </a:solidFill>
        <a:ln w="9525" cmpd="sng">
          <a:solidFill>
            <a:srgbClr val="E0E3E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i="0">
              <a:solidFill>
                <a:schemeClr val="bg1"/>
              </a:solidFill>
              <a:latin typeface="MADE Evolve Sans" panose="02000503000000020004" pitchFamily="50" charset="0"/>
            </a:rPr>
            <a:t>Take me back</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D347-D003-45D1-A66E-541D949DDBBD}">
  <sheetPr>
    <pageSetUpPr fitToPage="1"/>
  </sheetPr>
  <dimension ref="A2"/>
  <sheetViews>
    <sheetView workbookViewId="0">
      <selection activeCell="D36" sqref="D36"/>
    </sheetView>
  </sheetViews>
  <sheetFormatPr defaultColWidth="11.42578125" defaultRowHeight="15" x14ac:dyDescent="0.25"/>
  <cols>
    <col min="1" max="1" width="22.85546875" customWidth="1"/>
  </cols>
  <sheetData>
    <row r="2" spans="1:1" x14ac:dyDescent="0.25">
      <c r="A2" s="319"/>
    </row>
  </sheetData>
  <pageMargins left="0.7" right="0.7" top="0.78740157499999996" bottom="0.78740157499999996" header="0.3" footer="0.3"/>
  <pageSetup paperSize="9" scale="9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B2:G87"/>
  <sheetViews>
    <sheetView tabSelected="1" zoomScale="130" zoomScaleNormal="130" workbookViewId="0">
      <selection activeCell="B1" sqref="B1"/>
    </sheetView>
  </sheetViews>
  <sheetFormatPr defaultColWidth="9.28515625" defaultRowHeight="14.25" x14ac:dyDescent="0.2"/>
  <cols>
    <col min="1" max="1" width="9.28515625" style="311"/>
    <col min="2" max="2" width="63.28515625" style="311" customWidth="1"/>
    <col min="3" max="3" width="9.28515625" style="311"/>
    <col min="4" max="4" width="13.5703125" style="311" customWidth="1"/>
    <col min="5" max="5" width="9.28515625" style="311"/>
    <col min="6" max="6" width="20.140625" style="311" customWidth="1"/>
    <col min="7" max="7" width="32.28515625" style="311" customWidth="1"/>
    <col min="8" max="8" width="9.28515625" style="311"/>
    <col min="9" max="14" width="12.7109375" style="311" customWidth="1"/>
    <col min="15" max="16384" width="9.28515625" style="311"/>
  </cols>
  <sheetData>
    <row r="2" spans="2:7" ht="72.75" customHeight="1" x14ac:dyDescent="0.2">
      <c r="B2" s="486" t="s">
        <v>273</v>
      </c>
      <c r="C2" s="486"/>
      <c r="D2" s="486"/>
      <c r="E2" s="77"/>
      <c r="F2" s="77"/>
      <c r="G2" s="77"/>
    </row>
    <row r="4" spans="2:7" ht="18" x14ac:dyDescent="0.25">
      <c r="B4" s="29" t="s">
        <v>274</v>
      </c>
      <c r="C4" s="490"/>
      <c r="D4" s="490"/>
      <c r="E4" s="77"/>
      <c r="F4" s="77"/>
      <c r="G4" s="77"/>
    </row>
    <row r="5" spans="2:7" ht="15" x14ac:dyDescent="0.25">
      <c r="B5" s="7"/>
      <c r="C5" s="7"/>
      <c r="D5" s="7"/>
      <c r="E5" s="77"/>
      <c r="F5" s="77"/>
      <c r="G5" s="77"/>
    </row>
    <row r="6" spans="2:7" ht="15" x14ac:dyDescent="0.25">
      <c r="B6" s="1" t="s">
        <v>275</v>
      </c>
      <c r="C6" s="1"/>
      <c r="D6" s="1">
        <v>2023</v>
      </c>
      <c r="E6" s="77"/>
      <c r="F6" s="77"/>
      <c r="G6" s="77"/>
    </row>
    <row r="7" spans="2:7" x14ac:dyDescent="0.2">
      <c r="B7" s="2" t="s">
        <v>93</v>
      </c>
      <c r="C7" s="2"/>
      <c r="D7" s="424">
        <v>1246561</v>
      </c>
      <c r="E7" s="77"/>
      <c r="F7" s="77"/>
      <c r="G7" s="77"/>
    </row>
    <row r="8" spans="2:7" x14ac:dyDescent="0.2">
      <c r="B8" s="20" t="s">
        <v>94</v>
      </c>
      <c r="C8" s="20"/>
      <c r="D8" s="348">
        <v>0</v>
      </c>
      <c r="E8" s="77"/>
      <c r="F8" s="77"/>
      <c r="G8" s="77"/>
    </row>
    <row r="9" spans="2:7" ht="15" x14ac:dyDescent="0.25">
      <c r="B9" s="28" t="s">
        <v>95</v>
      </c>
      <c r="C9" s="52"/>
      <c r="D9" s="425">
        <v>1246561</v>
      </c>
      <c r="E9" s="77"/>
      <c r="F9" s="77"/>
      <c r="G9" s="77"/>
    </row>
    <row r="10" spans="2:7" ht="15" x14ac:dyDescent="0.25">
      <c r="B10" s="37"/>
      <c r="C10" s="37"/>
      <c r="D10" s="426" t="s">
        <v>29</v>
      </c>
      <c r="E10" s="77"/>
      <c r="F10" s="77"/>
      <c r="G10" s="6"/>
    </row>
    <row r="11" spans="2:7" ht="15" x14ac:dyDescent="0.25">
      <c r="B11" s="1" t="s">
        <v>276</v>
      </c>
      <c r="C11" s="1"/>
      <c r="D11" s="1">
        <v>2023</v>
      </c>
      <c r="E11" s="77"/>
      <c r="F11" s="77"/>
      <c r="G11" s="77"/>
    </row>
    <row r="12" spans="2:7" x14ac:dyDescent="0.2">
      <c r="B12" s="2" t="s">
        <v>93</v>
      </c>
      <c r="C12" s="2"/>
      <c r="D12" s="424">
        <v>7264</v>
      </c>
      <c r="E12" s="77"/>
      <c r="F12" s="77"/>
      <c r="G12" s="77"/>
    </row>
    <row r="13" spans="2:7" x14ac:dyDescent="0.2">
      <c r="B13" s="20" t="s">
        <v>94</v>
      </c>
      <c r="C13" s="20"/>
      <c r="D13" s="427">
        <v>4051</v>
      </c>
      <c r="E13" s="77"/>
      <c r="F13" s="77"/>
      <c r="G13" s="77"/>
    </row>
    <row r="14" spans="2:7" ht="15" x14ac:dyDescent="0.25">
      <c r="B14" s="28" t="s">
        <v>42</v>
      </c>
      <c r="C14" s="52"/>
      <c r="D14" s="425">
        <v>11315</v>
      </c>
      <c r="E14" s="77"/>
      <c r="F14" s="77"/>
      <c r="G14" s="77"/>
    </row>
    <row r="15" spans="2:7" ht="15" x14ac:dyDescent="0.25">
      <c r="B15" s="428"/>
      <c r="C15" s="57"/>
      <c r="D15" s="429"/>
      <c r="E15" s="77"/>
      <c r="F15" s="77"/>
      <c r="G15" s="77"/>
    </row>
    <row r="16" spans="2:7" ht="15" x14ac:dyDescent="0.25">
      <c r="B16" s="8"/>
      <c r="C16" s="58"/>
      <c r="D16" s="131"/>
      <c r="E16" s="77"/>
      <c r="F16" s="77"/>
      <c r="G16" s="77"/>
    </row>
    <row r="17" spans="2:4" ht="18" x14ac:dyDescent="0.25">
      <c r="B17" s="29" t="s">
        <v>136</v>
      </c>
      <c r="C17" s="490"/>
      <c r="D17" s="490"/>
    </row>
    <row r="18" spans="2:4" ht="15" x14ac:dyDescent="0.25">
      <c r="B18" s="8"/>
      <c r="C18" s="58"/>
      <c r="D18" s="131"/>
    </row>
    <row r="19" spans="2:4" ht="16.5" customHeight="1" x14ac:dyDescent="0.25">
      <c r="B19" s="74" t="s">
        <v>277</v>
      </c>
      <c r="C19" s="74"/>
      <c r="D19" s="74">
        <v>2023</v>
      </c>
    </row>
    <row r="20" spans="2:4" x14ac:dyDescent="0.2">
      <c r="B20" s="2" t="s">
        <v>145</v>
      </c>
      <c r="C20" s="2"/>
      <c r="D20" s="359">
        <v>0</v>
      </c>
    </row>
    <row r="21" spans="2:4" x14ac:dyDescent="0.2">
      <c r="B21" s="2" t="s">
        <v>146</v>
      </c>
      <c r="C21" s="2"/>
      <c r="D21" s="430">
        <v>0</v>
      </c>
    </row>
    <row r="22" spans="2:4" x14ac:dyDescent="0.2">
      <c r="B22" s="2" t="s">
        <v>147</v>
      </c>
      <c r="C22" s="2"/>
      <c r="D22" s="431">
        <v>124504</v>
      </c>
    </row>
    <row r="23" spans="2:4" x14ac:dyDescent="0.2">
      <c r="B23" s="2" t="s">
        <v>148</v>
      </c>
      <c r="C23" s="2"/>
      <c r="D23" s="431">
        <v>21469293</v>
      </c>
    </row>
    <row r="24" spans="2:4" x14ac:dyDescent="0.2">
      <c r="B24" s="20" t="s">
        <v>149</v>
      </c>
      <c r="C24" s="20"/>
      <c r="D24" s="427">
        <v>44867</v>
      </c>
    </row>
    <row r="25" spans="2:4" ht="24.75" customHeight="1" x14ac:dyDescent="0.2">
      <c r="B25" s="485" t="s">
        <v>306</v>
      </c>
      <c r="C25" s="485"/>
      <c r="D25" s="485"/>
    </row>
    <row r="26" spans="2:4" x14ac:dyDescent="0.2">
      <c r="B26" s="78"/>
      <c r="C26" s="78"/>
      <c r="D26" s="78"/>
    </row>
    <row r="27" spans="2:4" ht="15" x14ac:dyDescent="0.25">
      <c r="B27" s="10" t="s">
        <v>150</v>
      </c>
      <c r="C27" s="10"/>
      <c r="D27" s="10">
        <v>2023</v>
      </c>
    </row>
    <row r="28" spans="2:4" x14ac:dyDescent="0.2">
      <c r="B28" s="65" t="s">
        <v>151</v>
      </c>
      <c r="C28" s="62"/>
      <c r="D28" s="424">
        <v>432075</v>
      </c>
    </row>
    <row r="29" spans="2:4" x14ac:dyDescent="0.2">
      <c r="B29" s="65" t="s">
        <v>152</v>
      </c>
      <c r="C29" s="62"/>
      <c r="D29" s="431">
        <v>11047515</v>
      </c>
    </row>
    <row r="30" spans="2:4" x14ac:dyDescent="0.2">
      <c r="B30" s="65" t="s">
        <v>153</v>
      </c>
      <c r="C30" s="62"/>
      <c r="D30" s="431">
        <v>2216923</v>
      </c>
    </row>
    <row r="31" spans="2:4" x14ac:dyDescent="0.2">
      <c r="B31" s="66" t="s">
        <v>154</v>
      </c>
      <c r="C31" s="64"/>
      <c r="D31" s="427">
        <v>557006</v>
      </c>
    </row>
    <row r="33" spans="2:4" ht="15" x14ac:dyDescent="0.25">
      <c r="B33" s="74" t="s">
        <v>278</v>
      </c>
      <c r="C33" s="74"/>
      <c r="D33" s="74">
        <v>2023</v>
      </c>
    </row>
    <row r="34" spans="2:4" x14ac:dyDescent="0.2">
      <c r="B34" s="2" t="s">
        <v>139</v>
      </c>
      <c r="C34" s="62"/>
      <c r="D34" s="359">
        <v>0</v>
      </c>
    </row>
    <row r="35" spans="2:4" x14ac:dyDescent="0.2">
      <c r="B35" s="2" t="s">
        <v>153</v>
      </c>
      <c r="C35" s="62"/>
      <c r="D35" s="431">
        <v>13821444</v>
      </c>
    </row>
    <row r="36" spans="2:4" x14ac:dyDescent="0.2">
      <c r="B36" s="2" t="s">
        <v>158</v>
      </c>
      <c r="C36" s="62"/>
      <c r="D36" s="431">
        <v>432075</v>
      </c>
    </row>
    <row r="37" spans="2:4" x14ac:dyDescent="0.2">
      <c r="B37" s="2" t="s">
        <v>166</v>
      </c>
      <c r="C37" s="2"/>
      <c r="D37" s="431">
        <v>21525656</v>
      </c>
    </row>
    <row r="38" spans="2:4" x14ac:dyDescent="0.2">
      <c r="B38" s="2" t="s">
        <v>167</v>
      </c>
      <c r="C38" s="2"/>
      <c r="D38" s="431">
        <v>48283</v>
      </c>
    </row>
    <row r="39" spans="2:4" x14ac:dyDescent="0.2">
      <c r="B39" s="20" t="s">
        <v>168</v>
      </c>
      <c r="C39" s="432"/>
      <c r="D39" s="427">
        <v>-4847796</v>
      </c>
    </row>
    <row r="40" spans="2:4" ht="15" x14ac:dyDescent="0.25">
      <c r="B40" s="28" t="s">
        <v>42</v>
      </c>
      <c r="C40" s="433"/>
      <c r="D40" s="425">
        <v>30979662</v>
      </c>
    </row>
    <row r="41" spans="2:4" x14ac:dyDescent="0.2">
      <c r="B41" s="434"/>
      <c r="C41" s="434"/>
      <c r="D41" s="434"/>
    </row>
    <row r="42" spans="2:4" ht="15" x14ac:dyDescent="0.25">
      <c r="B42" s="10" t="s">
        <v>279</v>
      </c>
      <c r="C42" s="10"/>
      <c r="D42" s="10">
        <v>2023</v>
      </c>
    </row>
    <row r="43" spans="2:4" x14ac:dyDescent="0.2">
      <c r="B43" s="2" t="s">
        <v>139</v>
      </c>
      <c r="C43" s="62"/>
      <c r="D43" s="424">
        <v>40517</v>
      </c>
    </row>
    <row r="44" spans="2:4" x14ac:dyDescent="0.2">
      <c r="B44" s="2" t="s">
        <v>166</v>
      </c>
      <c r="C44" s="62"/>
      <c r="D44" s="431">
        <v>113009</v>
      </c>
    </row>
    <row r="45" spans="2:4" ht="15" x14ac:dyDescent="0.25">
      <c r="B45" s="28" t="s">
        <v>42</v>
      </c>
      <c r="C45" s="28"/>
      <c r="D45" s="425">
        <v>153526</v>
      </c>
    </row>
    <row r="46" spans="2:4" ht="15" x14ac:dyDescent="0.25">
      <c r="B46" s="8"/>
      <c r="C46" s="8"/>
      <c r="D46" s="77"/>
    </row>
    <row r="48" spans="2:4" ht="18" x14ac:dyDescent="0.25">
      <c r="B48" s="487" t="s">
        <v>280</v>
      </c>
      <c r="C48" s="487"/>
      <c r="D48" s="487"/>
    </row>
    <row r="49" spans="2:5" ht="15" x14ac:dyDescent="0.25">
      <c r="B49" s="7"/>
      <c r="C49" s="7"/>
      <c r="D49" s="7"/>
      <c r="E49" s="77"/>
    </row>
    <row r="50" spans="2:5" ht="15" x14ac:dyDescent="0.25">
      <c r="B50" s="1" t="s">
        <v>281</v>
      </c>
      <c r="C50" s="110"/>
      <c r="D50" s="110">
        <v>2023</v>
      </c>
      <c r="E50" s="77"/>
    </row>
    <row r="51" spans="2:5" ht="15" x14ac:dyDescent="0.25">
      <c r="B51" s="377" t="s">
        <v>178</v>
      </c>
      <c r="C51" s="435"/>
      <c r="D51" s="436">
        <f>63486897/1000</f>
        <v>63486.896999999997</v>
      </c>
      <c r="E51" s="77"/>
    </row>
    <row r="52" spans="2:5" x14ac:dyDescent="0.2">
      <c r="B52" s="77"/>
      <c r="C52" s="437"/>
      <c r="D52" s="438" t="s">
        <v>29</v>
      </c>
      <c r="E52" s="77"/>
    </row>
    <row r="53" spans="2:5" ht="15" x14ac:dyDescent="0.25">
      <c r="B53" s="1" t="s">
        <v>181</v>
      </c>
      <c r="C53" s="110"/>
      <c r="D53" s="1">
        <v>2023</v>
      </c>
      <c r="E53" s="77"/>
    </row>
    <row r="54" spans="2:5" x14ac:dyDescent="0.2">
      <c r="B54" s="2" t="s">
        <v>182</v>
      </c>
      <c r="C54" s="342"/>
      <c r="D54" s="431">
        <f>14404618/1000</f>
        <v>14404.618</v>
      </c>
      <c r="E54" s="77"/>
    </row>
    <row r="55" spans="2:5" x14ac:dyDescent="0.2">
      <c r="B55" s="3" t="s">
        <v>183</v>
      </c>
      <c r="C55" s="345"/>
      <c r="D55" s="427">
        <f>41063651/1000</f>
        <v>41063.650999999998</v>
      </c>
      <c r="E55" s="77"/>
    </row>
    <row r="56" spans="2:5" x14ac:dyDescent="0.2">
      <c r="B56" s="78"/>
      <c r="C56" s="439"/>
      <c r="D56" s="440" t="s">
        <v>29</v>
      </c>
      <c r="E56" s="77"/>
    </row>
    <row r="57" spans="2:5" ht="15" x14ac:dyDescent="0.25">
      <c r="B57" s="10" t="s">
        <v>184</v>
      </c>
      <c r="C57" s="47"/>
      <c r="D57" s="10">
        <v>2023</v>
      </c>
      <c r="E57" s="77"/>
    </row>
    <row r="58" spans="2:5" ht="15" x14ac:dyDescent="0.25">
      <c r="B58" s="10" t="s">
        <v>189</v>
      </c>
      <c r="C58" s="351"/>
      <c r="D58" s="431">
        <f>74112526/1000</f>
        <v>74112.525999999998</v>
      </c>
      <c r="E58" s="77"/>
    </row>
    <row r="59" spans="2:5" x14ac:dyDescent="0.2">
      <c r="B59" s="20" t="s">
        <v>190</v>
      </c>
      <c r="C59" s="350"/>
      <c r="D59" s="427">
        <f>14889376/1000</f>
        <v>14889.376</v>
      </c>
      <c r="E59" s="77"/>
    </row>
    <row r="60" spans="2:5" ht="15" x14ac:dyDescent="0.25">
      <c r="B60" s="10" t="s">
        <v>191</v>
      </c>
      <c r="C60" s="351"/>
      <c r="D60" s="441">
        <f>59223150/1000+1</f>
        <v>59224.15</v>
      </c>
      <c r="E60" s="442"/>
    </row>
    <row r="61" spans="2:5" x14ac:dyDescent="0.2">
      <c r="B61" s="434"/>
      <c r="C61" s="443"/>
      <c r="D61" s="443"/>
      <c r="E61" s="77"/>
    </row>
    <row r="62" spans="2:5" ht="15" x14ac:dyDescent="0.25">
      <c r="B62" s="10" t="s">
        <v>194</v>
      </c>
      <c r="C62" s="47"/>
      <c r="D62" s="10">
        <v>2023</v>
      </c>
      <c r="E62" s="77"/>
    </row>
    <row r="63" spans="2:5" x14ac:dyDescent="0.2">
      <c r="B63" s="2" t="s">
        <v>195</v>
      </c>
      <c r="C63" s="342"/>
      <c r="D63" s="431">
        <v>3968</v>
      </c>
      <c r="E63" s="77"/>
    </row>
    <row r="64" spans="2:5" x14ac:dyDescent="0.2">
      <c r="B64" s="2" t="s">
        <v>196</v>
      </c>
      <c r="C64" s="62"/>
      <c r="D64" s="430">
        <v>32</v>
      </c>
      <c r="E64" s="77"/>
    </row>
    <row r="65" spans="2:4" x14ac:dyDescent="0.2">
      <c r="B65" s="20" t="s">
        <v>282</v>
      </c>
      <c r="C65" s="444"/>
      <c r="D65" s="348">
        <v>87</v>
      </c>
    </row>
    <row r="66" spans="2:4" ht="16.5" x14ac:dyDescent="0.2">
      <c r="B66" s="318" t="s">
        <v>305</v>
      </c>
      <c r="C66" s="437"/>
      <c r="D66" s="77"/>
    </row>
    <row r="68" spans="2:4" ht="18" x14ac:dyDescent="0.25">
      <c r="B68" s="99" t="s">
        <v>212</v>
      </c>
      <c r="C68" s="488"/>
      <c r="D68" s="488"/>
    </row>
    <row r="69" spans="2:4" ht="15" x14ac:dyDescent="0.25">
      <c r="B69" s="371"/>
      <c r="C69" s="371"/>
      <c r="D69" s="371"/>
    </row>
    <row r="70" spans="2:4" ht="15" x14ac:dyDescent="0.25">
      <c r="B70" s="10" t="s">
        <v>213</v>
      </c>
      <c r="C70" s="10"/>
      <c r="D70" s="10">
        <v>2023</v>
      </c>
    </row>
    <row r="71" spans="2:4" x14ac:dyDescent="0.2">
      <c r="B71" s="372" t="s">
        <v>214</v>
      </c>
      <c r="C71" s="2"/>
      <c r="D71" s="431">
        <v>3212</v>
      </c>
    </row>
    <row r="72" spans="2:4" x14ac:dyDescent="0.2">
      <c r="B72" s="374" t="s">
        <v>215</v>
      </c>
      <c r="C72" s="2"/>
      <c r="D72" s="430">
        <v>12</v>
      </c>
    </row>
    <row r="73" spans="2:4" x14ac:dyDescent="0.2">
      <c r="B73" s="2" t="s">
        <v>216</v>
      </c>
      <c r="C73" s="2"/>
      <c r="D73" s="430">
        <v>216</v>
      </c>
    </row>
    <row r="74" spans="2:4" ht="14.25" customHeight="1" x14ac:dyDescent="0.35">
      <c r="B74" s="374" t="s">
        <v>217</v>
      </c>
      <c r="C74" s="2"/>
      <c r="D74" s="430">
        <v>33</v>
      </c>
    </row>
    <row r="75" spans="2:4" ht="15" x14ac:dyDescent="0.25">
      <c r="B75" s="374"/>
      <c r="C75" s="2"/>
      <c r="D75" s="364" t="s">
        <v>29</v>
      </c>
    </row>
    <row r="76" spans="2:4" ht="15" x14ac:dyDescent="0.25">
      <c r="B76" s="445" t="s">
        <v>226</v>
      </c>
      <c r="C76" s="2"/>
      <c r="D76" s="364">
        <v>2023</v>
      </c>
    </row>
    <row r="77" spans="2:4" x14ac:dyDescent="0.2">
      <c r="B77" s="2" t="s">
        <v>227</v>
      </c>
      <c r="C77" s="2"/>
      <c r="D77" s="430">
        <v>426</v>
      </c>
    </row>
    <row r="78" spans="2:4" x14ac:dyDescent="0.2">
      <c r="B78" s="2" t="s">
        <v>228</v>
      </c>
      <c r="C78" s="2"/>
      <c r="D78" s="430">
        <v>0</v>
      </c>
    </row>
    <row r="79" spans="2:4" ht="15" x14ac:dyDescent="0.25">
      <c r="B79" s="377" t="s">
        <v>42</v>
      </c>
      <c r="C79" s="377"/>
      <c r="D79" s="377">
        <v>426</v>
      </c>
    </row>
    <row r="82" spans="2:4" ht="18" x14ac:dyDescent="0.25">
      <c r="B82" s="99" t="s">
        <v>232</v>
      </c>
      <c r="C82" s="489"/>
      <c r="D82" s="489"/>
    </row>
    <row r="84" spans="2:4" ht="15" x14ac:dyDescent="0.25">
      <c r="B84" s="1" t="s">
        <v>233</v>
      </c>
      <c r="C84" s="110"/>
      <c r="D84" s="1">
        <v>2023</v>
      </c>
    </row>
    <row r="85" spans="2:4" ht="15" x14ac:dyDescent="0.25">
      <c r="B85" s="2" t="s">
        <v>234</v>
      </c>
      <c r="C85" s="446"/>
      <c r="D85" s="431">
        <v>6790</v>
      </c>
    </row>
    <row r="86" spans="2:4" ht="15" x14ac:dyDescent="0.25">
      <c r="B86" s="20" t="s">
        <v>235</v>
      </c>
      <c r="C86" s="447"/>
      <c r="D86" s="348">
        <v>0</v>
      </c>
    </row>
    <row r="87" spans="2:4" ht="15" x14ac:dyDescent="0.25">
      <c r="B87" s="28" t="s">
        <v>42</v>
      </c>
      <c r="C87" s="383"/>
      <c r="D87" s="425">
        <v>6790</v>
      </c>
    </row>
  </sheetData>
  <mergeCells count="7">
    <mergeCell ref="B25:D25"/>
    <mergeCell ref="B2:D2"/>
    <mergeCell ref="B48:D48"/>
    <mergeCell ref="C68:D68"/>
    <mergeCell ref="C82:D82"/>
    <mergeCell ref="C17:D17"/>
    <mergeCell ref="C4:D4"/>
  </mergeCells>
  <pageMargins left="0.7" right="0.7" top="0.75" bottom="0.75" header="0.3" footer="0.3"/>
  <pageSetup paperSize="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I12"/>
  <sheetViews>
    <sheetView zoomScale="115" zoomScaleNormal="115" workbookViewId="0">
      <selection activeCell="B21" sqref="B21"/>
    </sheetView>
  </sheetViews>
  <sheetFormatPr defaultColWidth="7.5703125" defaultRowHeight="14.25" x14ac:dyDescent="0.25"/>
  <cols>
    <col min="1" max="1" width="7.5703125" style="147"/>
    <col min="2" max="2" width="66.5703125" style="147" customWidth="1"/>
    <col min="3" max="3" width="19.42578125" style="147" customWidth="1"/>
    <col min="4" max="16384" width="7.5703125" style="147"/>
  </cols>
  <sheetData>
    <row r="2" spans="2:9" s="146" customFormat="1" ht="15" x14ac:dyDescent="0.25">
      <c r="B2" s="448" t="s">
        <v>0</v>
      </c>
      <c r="C2" s="449"/>
    </row>
    <row r="3" spans="2:9" ht="18.75" customHeight="1" x14ac:dyDescent="0.25">
      <c r="B3" s="149" t="s">
        <v>1</v>
      </c>
      <c r="C3" s="150"/>
    </row>
    <row r="4" spans="2:9" ht="18.75" customHeight="1" x14ac:dyDescent="0.25">
      <c r="B4" s="151" t="s">
        <v>2</v>
      </c>
      <c r="C4" s="150"/>
    </row>
    <row r="5" spans="2:9" ht="18.75" customHeight="1" x14ac:dyDescent="0.25">
      <c r="B5" s="151" t="s">
        <v>3</v>
      </c>
      <c r="C5" s="150"/>
    </row>
    <row r="6" spans="2:9" ht="18.75" customHeight="1" x14ac:dyDescent="0.25">
      <c r="B6" s="151" t="s">
        <v>4</v>
      </c>
      <c r="C6" s="150"/>
    </row>
    <row r="7" spans="2:9" ht="18.75" customHeight="1" x14ac:dyDescent="0.25">
      <c r="B7" s="151" t="s">
        <v>5</v>
      </c>
      <c r="C7" s="150"/>
    </row>
    <row r="8" spans="2:9" ht="18.75" customHeight="1" x14ac:dyDescent="0.25">
      <c r="B8" s="151" t="s">
        <v>6</v>
      </c>
      <c r="C8" s="150"/>
    </row>
    <row r="9" spans="2:9" ht="18.75" customHeight="1" x14ac:dyDescent="0.25">
      <c r="B9" s="151" t="s">
        <v>7</v>
      </c>
      <c r="C9" s="150"/>
    </row>
    <row r="10" spans="2:9" ht="18.75" customHeight="1" x14ac:dyDescent="0.25">
      <c r="B10" s="149" t="s">
        <v>8</v>
      </c>
      <c r="C10" s="150"/>
      <c r="I10" s="148"/>
    </row>
    <row r="12" spans="2:9" ht="71.25" customHeight="1" x14ac:dyDescent="0.25">
      <c r="B12" s="498" t="s">
        <v>9</v>
      </c>
      <c r="C12" s="498"/>
    </row>
  </sheetData>
  <mergeCells count="2">
    <mergeCell ref="B2:C2"/>
    <mergeCell ref="B12:C12"/>
  </mergeCells>
  <pageMargins left="0.7" right="0.7" top="0.75" bottom="0.75" header="0.3" footer="0.3"/>
  <pageSetup paperSize="9" scale="9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3:H15"/>
  <sheetViews>
    <sheetView showGridLines="0" zoomScale="110" zoomScaleNormal="110" workbookViewId="0"/>
  </sheetViews>
  <sheetFormatPr defaultColWidth="9.28515625" defaultRowHeight="14.25" x14ac:dyDescent="0.2"/>
  <cols>
    <col min="1" max="1" width="9.28515625" style="6"/>
    <col min="2" max="2" width="54.7109375" style="6" customWidth="1"/>
    <col min="3" max="7" width="9.28515625" style="6"/>
    <col min="8" max="8" width="10.140625" style="6" customWidth="1"/>
    <col min="9" max="9" width="11.85546875" style="6" customWidth="1"/>
    <col min="10" max="16384" width="9.28515625" style="6"/>
  </cols>
  <sheetData>
    <row r="3" spans="2:8" ht="18" x14ac:dyDescent="0.25">
      <c r="B3" s="134" t="s">
        <v>10</v>
      </c>
      <c r="C3" s="135"/>
      <c r="D3" s="135"/>
      <c r="E3" s="135"/>
      <c r="F3" s="452"/>
      <c r="G3" s="452"/>
      <c r="H3" s="452"/>
    </row>
    <row r="4" spans="2:8" ht="15" x14ac:dyDescent="0.25">
      <c r="B4" s="7"/>
      <c r="C4" s="7"/>
      <c r="D4" s="171"/>
      <c r="E4" s="172"/>
      <c r="F4" s="7"/>
      <c r="G4" s="7"/>
      <c r="H4" s="22"/>
    </row>
    <row r="5" spans="2:8" ht="15" x14ac:dyDescent="0.25">
      <c r="B5" s="1" t="s">
        <v>11</v>
      </c>
      <c r="C5" s="1"/>
      <c r="D5" s="1">
        <v>2019</v>
      </c>
      <c r="E5" s="1">
        <v>2020</v>
      </c>
      <c r="F5" s="1">
        <v>2021</v>
      </c>
      <c r="G5" s="1">
        <v>2022</v>
      </c>
      <c r="H5" s="1">
        <v>2023</v>
      </c>
    </row>
    <row r="6" spans="2:8" ht="15" x14ac:dyDescent="0.25">
      <c r="B6" s="2" t="s">
        <v>12</v>
      </c>
      <c r="C6" s="136"/>
      <c r="D6" s="136">
        <v>7268</v>
      </c>
      <c r="E6" s="173">
        <v>6663</v>
      </c>
      <c r="F6" s="173">
        <v>6974</v>
      </c>
      <c r="G6" s="136">
        <v>8902</v>
      </c>
      <c r="H6" s="495">
        <v>7330</v>
      </c>
    </row>
    <row r="7" spans="2:8" ht="15" x14ac:dyDescent="0.25">
      <c r="B7" s="2" t="s">
        <v>13</v>
      </c>
      <c r="C7" s="136"/>
      <c r="D7" s="136">
        <v>1658</v>
      </c>
      <c r="E7" s="136">
        <v>1353</v>
      </c>
      <c r="F7" s="136">
        <v>1157</v>
      </c>
      <c r="G7" s="136">
        <v>1848</v>
      </c>
      <c r="H7" s="495">
        <v>1201</v>
      </c>
    </row>
    <row r="8" spans="2:8" ht="15" x14ac:dyDescent="0.25">
      <c r="B8" s="2" t="s">
        <v>14</v>
      </c>
      <c r="C8" s="136"/>
      <c r="D8" s="136">
        <v>1223</v>
      </c>
      <c r="E8" s="136">
        <v>925</v>
      </c>
      <c r="F8" s="136">
        <v>782</v>
      </c>
      <c r="G8" s="136">
        <v>1443</v>
      </c>
      <c r="H8" s="495">
        <v>790</v>
      </c>
    </row>
    <row r="9" spans="2:8" ht="15" x14ac:dyDescent="0.25">
      <c r="B9" s="2" t="s">
        <v>15</v>
      </c>
      <c r="C9" s="136"/>
      <c r="D9" s="136">
        <v>1221</v>
      </c>
      <c r="E9" s="136">
        <v>868</v>
      </c>
      <c r="F9" s="136">
        <v>789</v>
      </c>
      <c r="G9" s="136">
        <v>1685</v>
      </c>
      <c r="H9" s="495">
        <v>763</v>
      </c>
    </row>
    <row r="10" spans="2:8" ht="15" x14ac:dyDescent="0.25">
      <c r="B10" s="2" t="s">
        <v>16</v>
      </c>
      <c r="C10" s="137"/>
      <c r="D10" s="137">
        <v>171.1</v>
      </c>
      <c r="E10" s="331">
        <v>129.30000000000001</v>
      </c>
      <c r="F10" s="332" t="s">
        <v>17</v>
      </c>
      <c r="G10" s="332" t="s">
        <v>18</v>
      </c>
      <c r="H10" s="496">
        <v>107.8</v>
      </c>
    </row>
    <row r="11" spans="2:8" ht="15" x14ac:dyDescent="0.25">
      <c r="B11" s="2" t="s">
        <v>19</v>
      </c>
      <c r="C11" s="137"/>
      <c r="D11" s="137">
        <v>167.6</v>
      </c>
      <c r="E11" s="331">
        <v>120</v>
      </c>
      <c r="F11" s="332" t="s">
        <v>20</v>
      </c>
      <c r="G11" s="332" t="s">
        <v>21</v>
      </c>
      <c r="H11" s="496">
        <v>103.5</v>
      </c>
    </row>
    <row r="12" spans="2:8" ht="15" x14ac:dyDescent="0.25">
      <c r="B12" s="2" t="s">
        <v>22</v>
      </c>
      <c r="C12" s="136"/>
      <c r="D12" s="136">
        <v>757</v>
      </c>
      <c r="E12" s="136">
        <v>630</v>
      </c>
      <c r="F12" s="136">
        <v>481</v>
      </c>
      <c r="G12" s="136">
        <v>508</v>
      </c>
      <c r="H12" s="495">
        <v>830</v>
      </c>
    </row>
    <row r="13" spans="2:8" ht="15" x14ac:dyDescent="0.25">
      <c r="B13" s="2" t="s">
        <v>23</v>
      </c>
      <c r="C13" s="136"/>
      <c r="D13" s="136">
        <v>2207</v>
      </c>
      <c r="E13" s="136">
        <v>1791</v>
      </c>
      <c r="F13" s="136">
        <v>1689</v>
      </c>
      <c r="G13" s="136">
        <v>1011</v>
      </c>
      <c r="H13" s="495">
        <v>419</v>
      </c>
    </row>
    <row r="14" spans="2:8" ht="15" x14ac:dyDescent="0.25">
      <c r="B14" s="3" t="s">
        <v>24</v>
      </c>
      <c r="C14" s="14"/>
      <c r="D14" s="138">
        <v>19.8</v>
      </c>
      <c r="E14" s="138" t="s">
        <v>25</v>
      </c>
      <c r="F14" s="138">
        <v>13.9</v>
      </c>
      <c r="G14" s="138">
        <v>23.7</v>
      </c>
      <c r="H14" s="497">
        <v>12.8</v>
      </c>
    </row>
    <row r="15" spans="2:8" ht="15" customHeight="1" x14ac:dyDescent="0.2">
      <c r="C15" s="450"/>
      <c r="D15" s="450"/>
      <c r="F15" s="451"/>
      <c r="G15" s="451"/>
    </row>
  </sheetData>
  <mergeCells count="3">
    <mergeCell ref="C15:D15"/>
    <mergeCell ref="F15:G15"/>
    <mergeCell ref="F3:H3"/>
  </mergeCells>
  <pageMargins left="0.7" right="0.7" top="0.75" bottom="0.75" header="0.3" footer="0.3"/>
  <pageSetup paperSize="9"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3:I8"/>
  <sheetViews>
    <sheetView showGridLines="0" zoomScale="175" zoomScaleNormal="175" workbookViewId="0">
      <selection activeCell="B33" sqref="B33"/>
    </sheetView>
  </sheetViews>
  <sheetFormatPr defaultColWidth="9.28515625" defaultRowHeight="14.25" x14ac:dyDescent="0.2"/>
  <cols>
    <col min="1" max="1" width="9.28515625" style="6"/>
    <col min="2" max="2" width="58.28515625" style="6" customWidth="1"/>
    <col min="3" max="4" width="9.28515625" style="6"/>
    <col min="5" max="5" width="21.7109375" style="6" customWidth="1"/>
    <col min="6" max="10" width="9.28515625" style="6"/>
    <col min="11" max="11" width="24.7109375" style="6" customWidth="1"/>
    <col min="12" max="16384" width="9.28515625" style="6"/>
  </cols>
  <sheetData>
    <row r="3" spans="2:9" ht="18" x14ac:dyDescent="0.25">
      <c r="B3" s="11" t="s">
        <v>26</v>
      </c>
      <c r="C3" s="12"/>
      <c r="D3" s="12"/>
      <c r="E3" s="12"/>
      <c r="F3" s="12"/>
      <c r="G3" s="12"/>
      <c r="H3" s="12"/>
      <c r="I3" s="12"/>
    </row>
    <row r="4" spans="2:9" ht="15" x14ac:dyDescent="0.25">
      <c r="B4" s="114"/>
      <c r="C4" s="114"/>
      <c r="D4" s="114"/>
      <c r="E4" s="114"/>
      <c r="F4" s="114"/>
      <c r="G4" s="114"/>
      <c r="H4" s="114"/>
      <c r="I4" s="114"/>
    </row>
    <row r="5" spans="2:9" ht="15" x14ac:dyDescent="0.25">
      <c r="B5" s="215" t="s">
        <v>27</v>
      </c>
      <c r="C5" s="215"/>
      <c r="D5" s="215"/>
      <c r="E5" s="215"/>
      <c r="F5" s="215">
        <v>2020</v>
      </c>
      <c r="G5" s="215">
        <v>2021</v>
      </c>
      <c r="H5" s="216">
        <v>2022</v>
      </c>
      <c r="I5" s="217">
        <v>2023</v>
      </c>
    </row>
    <row r="6" spans="2:9" ht="17.25" x14ac:dyDescent="0.25">
      <c r="B6" s="37" t="s">
        <v>285</v>
      </c>
      <c r="C6" s="37"/>
      <c r="D6" s="38"/>
      <c r="E6" s="213"/>
      <c r="F6" s="214">
        <v>74</v>
      </c>
      <c r="G6" s="214">
        <v>77</v>
      </c>
      <c r="H6" s="202">
        <v>82</v>
      </c>
      <c r="I6" s="201">
        <v>85</v>
      </c>
    </row>
    <row r="7" spans="2:9" ht="16.5" x14ac:dyDescent="0.2">
      <c r="B7" s="91" t="s">
        <v>286</v>
      </c>
      <c r="C7" s="93"/>
      <c r="D7" s="93"/>
      <c r="E7" s="93"/>
      <c r="F7" s="451"/>
      <c r="G7" s="451"/>
      <c r="H7" s="451"/>
      <c r="I7" s="169"/>
    </row>
    <row r="8" spans="2:9" x14ac:dyDescent="0.2">
      <c r="B8" s="93"/>
      <c r="C8" s="93"/>
      <c r="D8" s="93"/>
      <c r="E8" s="93"/>
      <c r="F8" s="93"/>
      <c r="G8" s="93"/>
      <c r="H8" s="93"/>
      <c r="I8" s="93"/>
    </row>
  </sheetData>
  <mergeCells count="1">
    <mergeCell ref="F7:H7"/>
  </mergeCells>
  <pageMargins left="0.7" right="0.7" top="0.75" bottom="0.75" header="0.3" footer="0.3"/>
  <pageSetup paperSize="9" scale="6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B2:Q80"/>
  <sheetViews>
    <sheetView showGridLines="0" zoomScale="130" zoomScaleNormal="130" workbookViewId="0">
      <selection activeCell="B67" sqref="B67"/>
    </sheetView>
  </sheetViews>
  <sheetFormatPr defaultColWidth="9.28515625" defaultRowHeight="14.25" customHeight="1" x14ac:dyDescent="0.2"/>
  <cols>
    <col min="1" max="1" width="9.28515625" style="6"/>
    <col min="2" max="2" width="59.28515625" style="6" customWidth="1"/>
    <col min="3" max="3" width="9.28515625" style="6"/>
    <col min="4" max="4" width="14.28515625" style="6" customWidth="1"/>
    <col min="5" max="5" width="13.42578125" style="6" customWidth="1"/>
    <col min="6" max="7" width="14.28515625" style="6" customWidth="1"/>
    <col min="8" max="8" width="14" style="6" customWidth="1"/>
    <col min="9" max="9" width="14.7109375" style="6" customWidth="1"/>
    <col min="10" max="11" width="12.7109375" style="6" customWidth="1"/>
    <col min="12" max="12" width="15.28515625" style="6" customWidth="1"/>
    <col min="13" max="13" width="14.28515625" style="6" customWidth="1"/>
    <col min="14" max="14" width="12.140625" style="6" customWidth="1"/>
    <col min="15" max="15" width="13.5703125" style="6" customWidth="1"/>
    <col min="16" max="16" width="9.28515625" style="6"/>
    <col min="17" max="17" width="13.140625" style="6" customWidth="1"/>
    <col min="18" max="16384" width="9.28515625" style="6"/>
  </cols>
  <sheetData>
    <row r="2" spans="2:17" ht="18" x14ac:dyDescent="0.25">
      <c r="B2" s="101" t="s">
        <v>28</v>
      </c>
      <c r="C2" s="101" t="s">
        <v>29</v>
      </c>
      <c r="D2" s="102" t="s">
        <v>29</v>
      </c>
      <c r="E2" s="102" t="s">
        <v>29</v>
      </c>
      <c r="F2" s="102" t="s">
        <v>29</v>
      </c>
      <c r="G2" s="102"/>
    </row>
    <row r="3" spans="2:17" ht="15" x14ac:dyDescent="0.25">
      <c r="B3" s="93"/>
      <c r="C3" s="93"/>
      <c r="D3" s="111" t="s">
        <v>29</v>
      </c>
      <c r="E3" s="103" t="s">
        <v>29</v>
      </c>
      <c r="F3" s="103" t="s">
        <v>29</v>
      </c>
      <c r="G3" s="103"/>
    </row>
    <row r="4" spans="2:17" ht="15" x14ac:dyDescent="0.25">
      <c r="B4" s="104" t="s">
        <v>29</v>
      </c>
      <c r="C4" s="104" t="s">
        <v>29</v>
      </c>
      <c r="D4" s="104">
        <v>2020</v>
      </c>
      <c r="E4" s="104">
        <v>2021</v>
      </c>
      <c r="F4" s="1">
        <v>2022</v>
      </c>
      <c r="G4" s="219">
        <v>2023</v>
      </c>
    </row>
    <row r="5" spans="2:17" ht="17.25" x14ac:dyDescent="0.25">
      <c r="B5" s="115" t="s">
        <v>30</v>
      </c>
      <c r="C5" s="115"/>
      <c r="D5" s="116">
        <v>174279</v>
      </c>
      <c r="E5" s="116">
        <v>192446</v>
      </c>
      <c r="F5" s="222">
        <v>226408</v>
      </c>
      <c r="G5" s="271">
        <v>276648</v>
      </c>
    </row>
    <row r="6" spans="2:17" ht="15" x14ac:dyDescent="0.25">
      <c r="B6" s="115" t="s">
        <v>31</v>
      </c>
      <c r="C6" s="116"/>
      <c r="D6" s="117">
        <v>183473</v>
      </c>
      <c r="E6" s="117">
        <v>219443</v>
      </c>
      <c r="F6" s="223">
        <v>204233</v>
      </c>
      <c r="G6" s="271">
        <v>225197</v>
      </c>
    </row>
    <row r="7" spans="2:17" ht="17.25" x14ac:dyDescent="0.25">
      <c r="B7" s="93" t="s">
        <v>287</v>
      </c>
      <c r="C7" s="93"/>
      <c r="D7" s="118">
        <v>1733</v>
      </c>
      <c r="E7" s="118">
        <v>13264</v>
      </c>
      <c r="F7" s="224">
        <v>12342</v>
      </c>
      <c r="G7" s="272">
        <v>1071</v>
      </c>
    </row>
    <row r="8" spans="2:17" ht="15" x14ac:dyDescent="0.25">
      <c r="B8" s="228" t="s">
        <v>32</v>
      </c>
      <c r="C8" s="229" t="s">
        <v>29</v>
      </c>
      <c r="D8" s="230">
        <v>359485</v>
      </c>
      <c r="E8" s="221">
        <v>425153</v>
      </c>
      <c r="F8" s="220">
        <v>442983</v>
      </c>
      <c r="G8" s="272">
        <v>502916</v>
      </c>
    </row>
    <row r="9" spans="2:17" ht="45.75" customHeight="1" x14ac:dyDescent="0.2">
      <c r="B9" s="455" t="s">
        <v>288</v>
      </c>
      <c r="C9" s="455"/>
      <c r="D9" s="455"/>
      <c r="E9" s="455"/>
      <c r="F9" s="455"/>
      <c r="G9" s="455"/>
    </row>
    <row r="10" spans="2:17" ht="14.25" customHeight="1" x14ac:dyDescent="0.25">
      <c r="C10" s="8"/>
      <c r="D10" s="9" t="s">
        <v>29</v>
      </c>
      <c r="E10" s="9" t="s">
        <v>29</v>
      </c>
      <c r="F10" s="9" t="s">
        <v>29</v>
      </c>
      <c r="G10" s="9"/>
    </row>
    <row r="11" spans="2:17" ht="14.25" customHeight="1" x14ac:dyDescent="0.25">
      <c r="B11" s="246"/>
      <c r="C11" s="246"/>
      <c r="D11" s="218"/>
      <c r="E11" s="218"/>
      <c r="F11" s="227">
        <v>2022</v>
      </c>
      <c r="G11" s="219">
        <v>2023</v>
      </c>
    </row>
    <row r="12" spans="2:17" ht="15" x14ac:dyDescent="0.25">
      <c r="B12" s="226" t="s">
        <v>33</v>
      </c>
      <c r="C12" s="226"/>
      <c r="D12" s="247" t="s">
        <v>29</v>
      </c>
      <c r="E12" s="247" t="s">
        <v>29</v>
      </c>
      <c r="F12" s="222">
        <v>49</v>
      </c>
      <c r="G12" s="274">
        <v>45</v>
      </c>
    </row>
    <row r="13" spans="2:17" ht="17.25" x14ac:dyDescent="0.25">
      <c r="B13" s="335" t="s">
        <v>289</v>
      </c>
      <c r="C13" s="159"/>
      <c r="D13" s="159" t="s">
        <v>29</v>
      </c>
      <c r="E13" s="159" t="s">
        <v>29</v>
      </c>
      <c r="F13" s="225">
        <v>20</v>
      </c>
      <c r="G13" s="273">
        <v>23.097088270414254</v>
      </c>
    </row>
    <row r="14" spans="2:17" ht="16.5" x14ac:dyDescent="0.2">
      <c r="B14" s="105" t="s">
        <v>290</v>
      </c>
      <c r="C14" s="106" t="s">
        <v>29</v>
      </c>
      <c r="D14" s="106" t="s">
        <v>29</v>
      </c>
      <c r="E14" s="106" t="s">
        <v>29</v>
      </c>
      <c r="F14" s="106" t="s">
        <v>29</v>
      </c>
      <c r="G14" s="106"/>
    </row>
    <row r="16" spans="2:17" ht="18" x14ac:dyDescent="0.25">
      <c r="B16" s="4" t="s">
        <v>34</v>
      </c>
      <c r="C16" s="5"/>
      <c r="D16" s="5"/>
      <c r="E16" s="5"/>
      <c r="F16" s="5"/>
      <c r="G16" s="5"/>
      <c r="H16" s="5"/>
      <c r="I16" s="5"/>
      <c r="J16" s="5"/>
      <c r="K16" s="5"/>
      <c r="L16" s="5"/>
      <c r="M16" s="5"/>
      <c r="N16" s="5"/>
      <c r="O16" s="5"/>
      <c r="P16" s="5"/>
      <c r="Q16" s="5"/>
    </row>
    <row r="17" spans="2:17" ht="15" customHeight="1" x14ac:dyDescent="0.2"/>
    <row r="18" spans="2:17" ht="17.25" customHeight="1" x14ac:dyDescent="0.2">
      <c r="B18" s="466" t="s">
        <v>35</v>
      </c>
      <c r="C18" s="462"/>
      <c r="D18" s="453" t="s">
        <v>36</v>
      </c>
      <c r="E18" s="453"/>
      <c r="F18" s="453" t="s">
        <v>37</v>
      </c>
      <c r="G18" s="453"/>
      <c r="H18" s="453" t="s">
        <v>38</v>
      </c>
      <c r="I18" s="453"/>
      <c r="J18" s="453" t="s">
        <v>39</v>
      </c>
      <c r="K18" s="453"/>
      <c r="L18" s="453" t="s">
        <v>40</v>
      </c>
      <c r="M18" s="453"/>
      <c r="N18" s="453" t="s">
        <v>41</v>
      </c>
      <c r="O18" s="453"/>
      <c r="P18" s="453" t="s">
        <v>42</v>
      </c>
      <c r="Q18" s="453"/>
    </row>
    <row r="19" spans="2:17" ht="21" customHeight="1" x14ac:dyDescent="0.2">
      <c r="B19" s="465"/>
      <c r="C19" s="463"/>
      <c r="D19" s="231" t="s">
        <v>42</v>
      </c>
      <c r="E19" s="231" t="s">
        <v>43</v>
      </c>
      <c r="F19" s="231" t="s">
        <v>42</v>
      </c>
      <c r="G19" s="231" t="s">
        <v>43</v>
      </c>
      <c r="H19" s="231" t="s">
        <v>42</v>
      </c>
      <c r="I19" s="231" t="s">
        <v>43</v>
      </c>
      <c r="J19" s="231" t="s">
        <v>42</v>
      </c>
      <c r="K19" s="231" t="s">
        <v>43</v>
      </c>
      <c r="L19" s="231" t="s">
        <v>42</v>
      </c>
      <c r="M19" s="231" t="s">
        <v>43</v>
      </c>
      <c r="N19" s="231" t="s">
        <v>42</v>
      </c>
      <c r="O19" s="231" t="s">
        <v>43</v>
      </c>
      <c r="P19" s="231" t="s">
        <v>42</v>
      </c>
      <c r="Q19" s="231" t="s">
        <v>43</v>
      </c>
    </row>
    <row r="20" spans="2:17" x14ac:dyDescent="0.2">
      <c r="B20" s="2" t="s">
        <v>44</v>
      </c>
      <c r="C20" s="2"/>
      <c r="D20" s="248">
        <v>1534</v>
      </c>
      <c r="E20" s="250">
        <v>0.22946544980443284</v>
      </c>
      <c r="F20" s="248">
        <v>49</v>
      </c>
      <c r="G20" s="250">
        <v>0.18367346938775511</v>
      </c>
      <c r="H20" s="248">
        <v>6942</v>
      </c>
      <c r="I20" s="250">
        <v>0.21506770383174878</v>
      </c>
      <c r="J20" s="248">
        <v>10643</v>
      </c>
      <c r="K20" s="250">
        <v>0.22277553321431928</v>
      </c>
      <c r="L20" s="248">
        <v>1983</v>
      </c>
      <c r="M20" s="250">
        <v>0.24054462934947049</v>
      </c>
      <c r="N20" s="248">
        <v>623</v>
      </c>
      <c r="O20" s="250">
        <v>0.3451043338683788</v>
      </c>
      <c r="P20" s="248">
        <v>21774</v>
      </c>
      <c r="Q20" s="250">
        <v>0.22581978506475614</v>
      </c>
    </row>
    <row r="21" spans="2:17" x14ac:dyDescent="0.2">
      <c r="B21" s="2" t="s">
        <v>45</v>
      </c>
      <c r="C21" s="2"/>
      <c r="D21" s="248">
        <v>1513</v>
      </c>
      <c r="E21" s="250">
        <v>0.22141440846001323</v>
      </c>
      <c r="F21" s="248">
        <v>44</v>
      </c>
      <c r="G21" s="250">
        <v>0.15909090909090909</v>
      </c>
      <c r="H21" s="248">
        <v>6518</v>
      </c>
      <c r="I21" s="250">
        <v>0.21540349800552316</v>
      </c>
      <c r="J21" s="248">
        <v>9737</v>
      </c>
      <c r="K21" s="250">
        <v>0.2161856834754031</v>
      </c>
      <c r="L21" s="248">
        <v>1902</v>
      </c>
      <c r="M21" s="250">
        <v>0.2334384858044164</v>
      </c>
      <c r="N21" s="248">
        <v>620</v>
      </c>
      <c r="O21" s="250">
        <v>0.34354838709677421</v>
      </c>
      <c r="P21" s="248">
        <v>20334</v>
      </c>
      <c r="Q21" s="250">
        <v>0.2216976492574014</v>
      </c>
    </row>
    <row r="22" spans="2:17" x14ac:dyDescent="0.2">
      <c r="B22" s="2" t="s">
        <v>46</v>
      </c>
      <c r="C22" s="2"/>
      <c r="D22" s="248">
        <v>21</v>
      </c>
      <c r="E22" s="250">
        <v>0.80952380952380953</v>
      </c>
      <c r="F22" s="248">
        <v>5</v>
      </c>
      <c r="G22" s="250">
        <v>0.4</v>
      </c>
      <c r="H22" s="248">
        <v>424</v>
      </c>
      <c r="I22" s="250">
        <v>0.2099056603773585</v>
      </c>
      <c r="J22" s="248">
        <v>906</v>
      </c>
      <c r="K22" s="250">
        <v>0.29359823399558499</v>
      </c>
      <c r="L22" s="248">
        <v>81</v>
      </c>
      <c r="M22" s="250">
        <v>0.40740740740740738</v>
      </c>
      <c r="N22" s="248">
        <v>3</v>
      </c>
      <c r="O22" s="250">
        <v>0.66666666666666663</v>
      </c>
      <c r="P22" s="248">
        <v>1440</v>
      </c>
      <c r="Q22" s="250">
        <v>0.28402777777777777</v>
      </c>
    </row>
    <row r="23" spans="2:17" x14ac:dyDescent="0.2">
      <c r="B23" s="2" t="s">
        <v>47</v>
      </c>
      <c r="C23" s="2"/>
      <c r="D23" s="248">
        <v>1521</v>
      </c>
      <c r="E23" s="250">
        <v>0.22813938198553582</v>
      </c>
      <c r="F23" s="248">
        <v>47</v>
      </c>
      <c r="G23" s="250">
        <v>0.19148936170212766</v>
      </c>
      <c r="H23" s="248">
        <v>6493</v>
      </c>
      <c r="I23" s="250">
        <v>0.17772986292930848</v>
      </c>
      <c r="J23" s="248">
        <v>10572</v>
      </c>
      <c r="K23" s="250">
        <v>0.2203934922436625</v>
      </c>
      <c r="L23" s="248">
        <v>1899</v>
      </c>
      <c r="M23" s="250">
        <v>0.23959978936282253</v>
      </c>
      <c r="N23" s="248">
        <v>617</v>
      </c>
      <c r="O23" s="250">
        <v>0.34846029173419774</v>
      </c>
      <c r="P23" s="248">
        <v>21149</v>
      </c>
      <c r="Q23" s="250">
        <v>0.21324885337368196</v>
      </c>
    </row>
    <row r="24" spans="2:17" x14ac:dyDescent="0.2">
      <c r="B24" s="2" t="s">
        <v>48</v>
      </c>
      <c r="C24" s="2"/>
      <c r="D24" s="248">
        <v>13</v>
      </c>
      <c r="E24" s="250">
        <v>0.38461538461538464</v>
      </c>
      <c r="F24" s="248">
        <v>2</v>
      </c>
      <c r="G24" s="250">
        <v>0</v>
      </c>
      <c r="H24" s="248">
        <v>449</v>
      </c>
      <c r="I24" s="250">
        <v>0.75501113585746105</v>
      </c>
      <c r="J24" s="248">
        <v>71</v>
      </c>
      <c r="K24" s="250">
        <v>0.57746478873239437</v>
      </c>
      <c r="L24" s="248">
        <v>84</v>
      </c>
      <c r="M24" s="250">
        <v>0.26190476190476192</v>
      </c>
      <c r="N24" s="248">
        <v>6</v>
      </c>
      <c r="O24" s="250">
        <v>0</v>
      </c>
      <c r="P24" s="248">
        <v>625</v>
      </c>
      <c r="Q24" s="250">
        <v>0.6512</v>
      </c>
    </row>
    <row r="25" spans="2:17" x14ac:dyDescent="0.2">
      <c r="B25" s="2" t="s">
        <v>49</v>
      </c>
      <c r="C25" s="2"/>
      <c r="D25" s="248">
        <v>441</v>
      </c>
      <c r="E25" s="250">
        <v>0.30158730158730157</v>
      </c>
      <c r="F25" s="248">
        <v>53</v>
      </c>
      <c r="G25" s="250">
        <v>0.26415094339622641</v>
      </c>
      <c r="H25" s="248">
        <v>1181</v>
      </c>
      <c r="I25" s="250">
        <v>0.28873835732430142</v>
      </c>
      <c r="J25" s="248">
        <v>1913</v>
      </c>
      <c r="K25" s="250">
        <v>0.25771040250914795</v>
      </c>
      <c r="L25" s="248">
        <v>314</v>
      </c>
      <c r="M25" s="250">
        <v>0.37898089171974525</v>
      </c>
      <c r="N25" s="248">
        <v>78</v>
      </c>
      <c r="O25" s="250">
        <v>0.39743589743589741</v>
      </c>
      <c r="P25" s="248">
        <v>3980</v>
      </c>
      <c r="Q25" s="250">
        <v>0.2841708542713568</v>
      </c>
    </row>
    <row r="26" spans="2:17" x14ac:dyDescent="0.2">
      <c r="B26" s="18" t="s">
        <v>50</v>
      </c>
      <c r="C26" s="18"/>
      <c r="D26" s="249">
        <v>472</v>
      </c>
      <c r="E26" s="251">
        <v>0.21186440677966101</v>
      </c>
      <c r="F26" s="249">
        <v>24</v>
      </c>
      <c r="G26" s="251">
        <v>0.29166666666666669</v>
      </c>
      <c r="H26" s="249">
        <v>732</v>
      </c>
      <c r="I26" s="251">
        <v>0.20218579234972678</v>
      </c>
      <c r="J26" s="249">
        <v>1707</v>
      </c>
      <c r="K26" s="251">
        <v>0.210896309314587</v>
      </c>
      <c r="L26" s="249">
        <v>205</v>
      </c>
      <c r="M26" s="251">
        <v>0.19024390243902439</v>
      </c>
      <c r="N26" s="252">
        <v>73</v>
      </c>
      <c r="O26" s="253">
        <v>0.54794520547945202</v>
      </c>
      <c r="P26" s="252">
        <v>3213</v>
      </c>
      <c r="Q26" s="253">
        <v>0.21599751011515717</v>
      </c>
    </row>
    <row r="27" spans="2:17" x14ac:dyDescent="0.2">
      <c r="B27" s="307" t="s">
        <v>51</v>
      </c>
      <c r="C27" s="95"/>
      <c r="D27" s="95"/>
      <c r="E27" s="95"/>
      <c r="F27" s="95"/>
      <c r="G27" s="95"/>
      <c r="H27" s="95"/>
      <c r="I27" s="95"/>
      <c r="J27" s="95"/>
      <c r="K27" s="95"/>
      <c r="L27" s="95"/>
      <c r="M27" s="152"/>
      <c r="N27" s="93"/>
      <c r="O27" s="93"/>
    </row>
    <row r="28" spans="2:17" x14ac:dyDescent="0.2">
      <c r="B28" s="93"/>
      <c r="C28" s="93"/>
      <c r="D28" s="93"/>
      <c r="E28" s="93"/>
      <c r="F28" s="93"/>
      <c r="G28" s="93"/>
      <c r="H28" s="93"/>
      <c r="I28" s="93"/>
      <c r="J28" s="93"/>
      <c r="K28" s="93"/>
      <c r="L28" s="93"/>
      <c r="M28" s="93"/>
      <c r="N28" s="93"/>
      <c r="O28" s="93"/>
    </row>
    <row r="29" spans="2:17" ht="17.25" x14ac:dyDescent="0.25">
      <c r="B29" s="464" t="s">
        <v>52</v>
      </c>
      <c r="C29" s="152"/>
      <c r="D29" s="152"/>
      <c r="E29" s="456" t="s">
        <v>53</v>
      </c>
      <c r="F29" s="456"/>
      <c r="G29" s="456" t="s">
        <v>54</v>
      </c>
      <c r="H29" s="456"/>
      <c r="I29" s="456" t="s">
        <v>55</v>
      </c>
      <c r="J29" s="456"/>
      <c r="K29" s="457"/>
      <c r="L29" s="457"/>
      <c r="M29" s="178"/>
      <c r="N29" s="178"/>
      <c r="O29" s="178"/>
    </row>
    <row r="30" spans="2:17" ht="15" x14ac:dyDescent="0.25">
      <c r="B30" s="465"/>
      <c r="C30" s="10"/>
      <c r="D30" s="10"/>
      <c r="E30" s="191" t="s">
        <v>42</v>
      </c>
      <c r="F30" s="191" t="s">
        <v>56</v>
      </c>
      <c r="G30" s="9" t="s">
        <v>42</v>
      </c>
      <c r="H30" s="9" t="s">
        <v>56</v>
      </c>
      <c r="I30" s="9" t="s">
        <v>42</v>
      </c>
      <c r="J30" s="9" t="s">
        <v>56</v>
      </c>
      <c r="K30" s="114"/>
      <c r="L30" s="114"/>
      <c r="M30" s="9"/>
      <c r="N30" s="114"/>
      <c r="O30" s="9"/>
    </row>
    <row r="31" spans="2:17" ht="14.25" customHeight="1" x14ac:dyDescent="0.2">
      <c r="B31" s="2" t="s">
        <v>57</v>
      </c>
      <c r="C31" s="2"/>
      <c r="D31" s="241"/>
      <c r="E31" s="248">
        <v>6</v>
      </c>
      <c r="F31" s="259">
        <f>6/10</f>
        <v>0.6</v>
      </c>
      <c r="G31" s="260">
        <v>4</v>
      </c>
      <c r="H31" s="259">
        <f>4/10</f>
        <v>0.4</v>
      </c>
      <c r="I31" s="260">
        <v>0</v>
      </c>
      <c r="J31" s="328">
        <v>6.9170643978695446E-5</v>
      </c>
      <c r="K31" s="244"/>
      <c r="L31" s="234"/>
      <c r="M31" s="234"/>
      <c r="N31" s="234"/>
      <c r="O31" s="232"/>
    </row>
    <row r="32" spans="2:17" ht="14.25" customHeight="1" x14ac:dyDescent="0.2">
      <c r="B32" s="96" t="s">
        <v>58</v>
      </c>
      <c r="C32" s="96"/>
      <c r="D32" s="242"/>
      <c r="E32" s="254">
        <v>188</v>
      </c>
      <c r="F32" s="258">
        <f>188/231</f>
        <v>0.81385281385281383</v>
      </c>
      <c r="G32" s="262">
        <v>43</v>
      </c>
      <c r="H32" s="258">
        <f>43/231</f>
        <v>0.18614718614718614</v>
      </c>
      <c r="I32" s="262">
        <v>0</v>
      </c>
      <c r="J32" s="329">
        <v>6.9170643978695446E-5</v>
      </c>
      <c r="K32" s="245"/>
      <c r="L32" s="235"/>
      <c r="M32" s="235"/>
      <c r="N32" s="235"/>
      <c r="O32" s="233"/>
    </row>
    <row r="33" spans="2:15" x14ac:dyDescent="0.2">
      <c r="B33" s="2" t="s">
        <v>59</v>
      </c>
      <c r="C33" s="18"/>
      <c r="D33" s="240"/>
      <c r="E33" s="249">
        <v>12556</v>
      </c>
      <c r="F33" s="256">
        <v>0.86850660579649996</v>
      </c>
      <c r="G33" s="260">
        <v>1900</v>
      </c>
      <c r="H33" s="256">
        <v>0.13142422355952135</v>
      </c>
      <c r="I33" s="260">
        <v>1</v>
      </c>
      <c r="J33" s="330">
        <v>6.9170643978695446E-5</v>
      </c>
      <c r="K33" s="244"/>
      <c r="L33" s="234"/>
      <c r="M33" s="234"/>
      <c r="N33" s="234"/>
      <c r="O33" s="232"/>
    </row>
    <row r="34" spans="2:15" ht="14.25" customHeight="1" x14ac:dyDescent="0.2">
      <c r="B34" s="3" t="s">
        <v>60</v>
      </c>
      <c r="C34" s="3"/>
      <c r="D34" s="243"/>
      <c r="E34" s="255">
        <v>4300</v>
      </c>
      <c r="F34" s="257">
        <v>0.58767254339210062</v>
      </c>
      <c r="G34" s="261">
        <v>3017</v>
      </c>
      <c r="H34" s="257">
        <v>0.41232745660789943</v>
      </c>
      <c r="I34" s="261">
        <v>0</v>
      </c>
      <c r="J34" s="263">
        <v>6.9170643978695446E-5</v>
      </c>
      <c r="K34" s="244"/>
      <c r="L34" s="234"/>
      <c r="M34" s="234"/>
      <c r="N34" s="234"/>
      <c r="O34" s="232"/>
    </row>
    <row r="35" spans="2:15" ht="17.25" customHeight="1" x14ac:dyDescent="0.2">
      <c r="B35" s="318" t="s">
        <v>291</v>
      </c>
      <c r="C35" s="19"/>
      <c r="D35" s="19"/>
      <c r="E35" s="19"/>
      <c r="F35" s="19"/>
      <c r="G35" s="19"/>
      <c r="H35" s="19"/>
      <c r="I35" s="19"/>
      <c r="J35" s="19"/>
      <c r="K35" s="244"/>
      <c r="L35" s="234"/>
      <c r="M35" s="234"/>
      <c r="N35" s="234"/>
      <c r="O35" s="232"/>
    </row>
    <row r="36" spans="2:15" ht="17.25" customHeight="1" x14ac:dyDescent="0.2">
      <c r="B36" s="458" t="s">
        <v>292</v>
      </c>
      <c r="C36" s="458"/>
      <c r="D36" s="458"/>
      <c r="E36" s="458"/>
      <c r="F36" s="458"/>
      <c r="G36" s="458"/>
      <c r="H36" s="458"/>
      <c r="I36" s="458"/>
      <c r="J36" s="19"/>
      <c r="K36" s="19"/>
      <c r="L36" s="19"/>
      <c r="M36" s="93"/>
      <c r="N36" s="93"/>
      <c r="O36" s="93"/>
    </row>
    <row r="37" spans="2:15" x14ac:dyDescent="0.2">
      <c r="B37" s="236"/>
      <c r="C37" s="19"/>
      <c r="D37" s="19"/>
      <c r="E37" s="19"/>
      <c r="F37" s="19"/>
      <c r="G37" s="19"/>
      <c r="H37" s="19"/>
      <c r="I37" s="19"/>
      <c r="J37" s="19"/>
      <c r="K37" s="19"/>
      <c r="L37" s="19"/>
      <c r="M37" s="93"/>
      <c r="N37" s="93"/>
      <c r="O37" s="93"/>
    </row>
    <row r="38" spans="2:15" x14ac:dyDescent="0.2">
      <c r="B38" s="93"/>
      <c r="C38" s="93"/>
      <c r="D38" s="93"/>
      <c r="E38" s="93"/>
      <c r="F38" s="93"/>
      <c r="G38" s="93"/>
      <c r="H38" s="93"/>
      <c r="I38" s="93"/>
      <c r="J38" s="93"/>
      <c r="K38" s="93"/>
      <c r="L38" s="93"/>
      <c r="M38" s="93"/>
      <c r="N38" s="93"/>
      <c r="O38" s="93"/>
    </row>
    <row r="39" spans="2:15" ht="15" customHeight="1" x14ac:dyDescent="0.25">
      <c r="B39" s="466" t="s">
        <v>61</v>
      </c>
      <c r="C39" s="460"/>
      <c r="D39" s="460"/>
      <c r="E39" s="460"/>
      <c r="F39" s="454" t="s">
        <v>62</v>
      </c>
      <c r="G39" s="454"/>
      <c r="H39" s="453" t="s">
        <v>63</v>
      </c>
      <c r="I39" s="453"/>
      <c r="J39" s="453" t="s">
        <v>64</v>
      </c>
      <c r="K39" s="453"/>
      <c r="L39" s="93"/>
      <c r="M39" s="93"/>
      <c r="N39" s="93"/>
      <c r="O39" s="93"/>
    </row>
    <row r="40" spans="2:15" ht="15" x14ac:dyDescent="0.25">
      <c r="B40" s="470"/>
      <c r="C40" s="461"/>
      <c r="D40" s="461"/>
      <c r="E40" s="461"/>
      <c r="F40" s="266" t="s">
        <v>42</v>
      </c>
      <c r="G40" s="266" t="s">
        <v>56</v>
      </c>
      <c r="H40" s="266" t="s">
        <v>42</v>
      </c>
      <c r="I40" s="266" t="s">
        <v>56</v>
      </c>
      <c r="J40" s="266" t="s">
        <v>42</v>
      </c>
      <c r="K40" s="266" t="s">
        <v>56</v>
      </c>
      <c r="L40" s="93"/>
      <c r="M40" s="93"/>
      <c r="N40" s="93"/>
    </row>
    <row r="41" spans="2:15" x14ac:dyDescent="0.2">
      <c r="B41" s="2" t="s">
        <v>44</v>
      </c>
      <c r="C41" s="2"/>
      <c r="D41" s="2"/>
      <c r="E41" s="2"/>
      <c r="F41" s="264">
        <v>3739</v>
      </c>
      <c r="G41" s="267">
        <v>0.17171856342426747</v>
      </c>
      <c r="H41" s="264">
        <v>12583</v>
      </c>
      <c r="I41" s="269">
        <v>0.5778910627353725</v>
      </c>
      <c r="J41" s="264">
        <v>5452</v>
      </c>
      <c r="K41" s="269">
        <v>0.25039037384036006</v>
      </c>
      <c r="L41" s="93"/>
      <c r="M41" s="93"/>
      <c r="N41" s="93"/>
    </row>
    <row r="42" spans="2:15" x14ac:dyDescent="0.2">
      <c r="B42" s="2" t="s">
        <v>59</v>
      </c>
      <c r="C42" s="2"/>
      <c r="D42" s="2"/>
      <c r="E42" s="2"/>
      <c r="F42" s="264">
        <v>2669</v>
      </c>
      <c r="G42" s="267">
        <v>0.18461644877913813</v>
      </c>
      <c r="H42" s="264">
        <v>8127</v>
      </c>
      <c r="I42" s="269">
        <v>0.56214982361485788</v>
      </c>
      <c r="J42" s="264">
        <v>3661</v>
      </c>
      <c r="K42" s="269">
        <v>0.25323372760600399</v>
      </c>
      <c r="L42" s="93"/>
      <c r="M42" s="93"/>
      <c r="N42" s="93"/>
    </row>
    <row r="43" spans="2:15" x14ac:dyDescent="0.2">
      <c r="B43" s="2" t="s">
        <v>60</v>
      </c>
      <c r="C43" s="2"/>
      <c r="D43" s="2"/>
      <c r="E43" s="2"/>
      <c r="F43" s="264">
        <v>1070</v>
      </c>
      <c r="G43" s="267">
        <v>0.14623479568129014</v>
      </c>
      <c r="H43" s="264">
        <v>4456</v>
      </c>
      <c r="I43" s="269">
        <v>0.60899275659423258</v>
      </c>
      <c r="J43" s="264">
        <v>1791</v>
      </c>
      <c r="K43" s="269">
        <v>0.24477244772447723</v>
      </c>
      <c r="L43" s="93"/>
      <c r="M43" s="93"/>
      <c r="N43" s="93"/>
    </row>
    <row r="44" spans="2:15" x14ac:dyDescent="0.2">
      <c r="B44" s="2" t="s">
        <v>49</v>
      </c>
      <c r="C44" s="2"/>
      <c r="D44" s="2"/>
      <c r="E44" s="2"/>
      <c r="F44" s="264">
        <v>2006</v>
      </c>
      <c r="G44" s="267">
        <v>0.50402010050251256</v>
      </c>
      <c r="H44" s="264">
        <v>1626</v>
      </c>
      <c r="I44" s="269">
        <v>0.40854271356783922</v>
      </c>
      <c r="J44" s="264">
        <v>348</v>
      </c>
      <c r="K44" s="269">
        <v>8.7437185929648248E-2</v>
      </c>
      <c r="L44" s="93"/>
      <c r="M44" s="93"/>
      <c r="N44" s="93"/>
    </row>
    <row r="45" spans="2:15" x14ac:dyDescent="0.2">
      <c r="B45" s="20" t="s">
        <v>50</v>
      </c>
      <c r="C45" s="20"/>
      <c r="D45" s="20"/>
      <c r="E45" s="20"/>
      <c r="F45" s="265">
        <v>854</v>
      </c>
      <c r="G45" s="268">
        <v>0.26579520697167758</v>
      </c>
      <c r="H45" s="265">
        <v>1583</v>
      </c>
      <c r="I45" s="270">
        <v>0.49268596327419856</v>
      </c>
      <c r="J45" s="265">
        <v>776</v>
      </c>
      <c r="K45" s="270">
        <v>0.24151882975412386</v>
      </c>
    </row>
    <row r="46" spans="2:15" x14ac:dyDescent="0.2">
      <c r="I46" s="154"/>
      <c r="J46" s="154"/>
      <c r="K46" s="154"/>
      <c r="L46" s="154"/>
    </row>
    <row r="47" spans="2:15" x14ac:dyDescent="0.2">
      <c r="B47" s="469"/>
      <c r="C47" s="469"/>
      <c r="D47" s="469"/>
      <c r="E47" s="469"/>
      <c r="F47" s="469"/>
      <c r="G47" s="469"/>
      <c r="H47" s="469"/>
      <c r="I47" s="469"/>
      <c r="J47" s="469"/>
      <c r="K47" s="469"/>
      <c r="L47" s="469"/>
    </row>
    <row r="48" spans="2:15" ht="18" x14ac:dyDescent="0.25">
      <c r="B48" s="4" t="s">
        <v>65</v>
      </c>
      <c r="C48" s="5"/>
      <c r="D48" s="5"/>
      <c r="E48" s="5"/>
      <c r="F48" s="5"/>
      <c r="G48" s="5"/>
    </row>
    <row r="49" spans="2:7" ht="15" x14ac:dyDescent="0.25">
      <c r="B49" s="7"/>
      <c r="C49" s="7"/>
      <c r="D49" s="7"/>
      <c r="E49" s="7"/>
      <c r="F49" s="7"/>
      <c r="G49" s="7"/>
    </row>
    <row r="50" spans="2:7" ht="15" x14ac:dyDescent="0.25">
      <c r="B50" s="1" t="s">
        <v>66</v>
      </c>
      <c r="C50" s="1"/>
      <c r="D50" s="1">
        <v>2020</v>
      </c>
      <c r="E50" s="1">
        <v>2021</v>
      </c>
      <c r="F50" s="1">
        <v>2022</v>
      </c>
      <c r="G50" s="87">
        <v>2023</v>
      </c>
    </row>
    <row r="51" spans="2:7" ht="15" x14ac:dyDescent="0.25">
      <c r="B51" s="2" t="s">
        <v>67</v>
      </c>
      <c r="C51" s="2"/>
      <c r="D51" s="17">
        <v>0</v>
      </c>
      <c r="E51" s="17">
        <v>0</v>
      </c>
      <c r="F51" s="13">
        <v>0</v>
      </c>
      <c r="G51" s="160">
        <v>0</v>
      </c>
    </row>
    <row r="52" spans="2:7" ht="15" x14ac:dyDescent="0.25">
      <c r="B52" s="20" t="s">
        <v>68</v>
      </c>
      <c r="C52" s="20"/>
      <c r="D52" s="53">
        <v>1</v>
      </c>
      <c r="E52" s="89">
        <v>0</v>
      </c>
      <c r="F52" s="27">
        <v>1</v>
      </c>
      <c r="G52" s="170">
        <v>1</v>
      </c>
    </row>
    <row r="53" spans="2:7" x14ac:dyDescent="0.2">
      <c r="B53" s="19"/>
      <c r="C53" s="19"/>
    </row>
    <row r="54" spans="2:7" x14ac:dyDescent="0.2">
      <c r="B54" s="19"/>
      <c r="C54" s="19"/>
      <c r="D54" s="163"/>
      <c r="E54" s="21"/>
      <c r="F54" s="88"/>
      <c r="G54" s="175"/>
    </row>
    <row r="55" spans="2:7" ht="15" x14ac:dyDescent="0.25">
      <c r="B55" s="1"/>
      <c r="C55" s="1"/>
      <c r="D55" s="10">
        <v>2020</v>
      </c>
      <c r="E55" s="1">
        <v>2021</v>
      </c>
      <c r="F55" s="1">
        <v>2022</v>
      </c>
      <c r="G55" s="87">
        <v>2023</v>
      </c>
    </row>
    <row r="56" spans="2:7" ht="17.25" customHeight="1" x14ac:dyDescent="0.25">
      <c r="B56" s="16" t="s">
        <v>69</v>
      </c>
      <c r="C56" s="3"/>
      <c r="D56" s="20">
        <v>0.67</v>
      </c>
      <c r="E56" s="20">
        <v>0.71</v>
      </c>
      <c r="F56" s="345">
        <v>0.63</v>
      </c>
      <c r="G56" s="170">
        <v>0.64</v>
      </c>
    </row>
    <row r="57" spans="2:7" ht="17.25" customHeight="1" x14ac:dyDescent="0.2">
      <c r="C57" s="19"/>
      <c r="D57" s="19"/>
      <c r="E57" s="19"/>
      <c r="F57" s="19"/>
      <c r="G57" s="19"/>
    </row>
    <row r="58" spans="2:7" x14ac:dyDescent="0.2">
      <c r="C58" s="162"/>
      <c r="D58" s="468"/>
      <c r="E58" s="468"/>
      <c r="F58" s="468"/>
      <c r="G58" s="192"/>
    </row>
    <row r="59" spans="2:7" ht="15" x14ac:dyDescent="0.25">
      <c r="B59" s="165" t="s">
        <v>70</v>
      </c>
      <c r="C59" s="166"/>
      <c r="D59" s="167"/>
      <c r="E59" s="167"/>
      <c r="F59" s="237"/>
      <c r="G59" s="238">
        <v>2023</v>
      </c>
    </row>
    <row r="60" spans="2:7" ht="17.25" x14ac:dyDescent="0.25">
      <c r="B60" s="36" t="s">
        <v>284</v>
      </c>
      <c r="C60" s="93"/>
      <c r="D60" s="36"/>
      <c r="E60" s="36"/>
      <c r="F60" s="88"/>
      <c r="G60" s="160">
        <v>10089</v>
      </c>
    </row>
    <row r="61" spans="2:7" ht="17.25" x14ac:dyDescent="0.25">
      <c r="B61" s="3" t="s">
        <v>71</v>
      </c>
      <c r="C61" s="15"/>
      <c r="D61" s="20"/>
      <c r="E61" s="20"/>
      <c r="F61" s="239"/>
      <c r="G61" s="201">
        <v>19396</v>
      </c>
    </row>
    <row r="62" spans="2:7" ht="33.75" customHeight="1" x14ac:dyDescent="0.2">
      <c r="B62" s="467" t="s">
        <v>293</v>
      </c>
      <c r="C62" s="467"/>
      <c r="D62" s="467"/>
      <c r="E62" s="467"/>
      <c r="F62" s="467"/>
      <c r="G62" s="156"/>
    </row>
    <row r="63" spans="2:7" ht="30.75" customHeight="1" x14ac:dyDescent="0.2">
      <c r="B63" s="467" t="s">
        <v>294</v>
      </c>
      <c r="C63" s="467"/>
      <c r="D63" s="467"/>
      <c r="E63" s="467"/>
      <c r="F63" s="467"/>
      <c r="G63" s="156"/>
    </row>
    <row r="64" spans="2:7" x14ac:dyDescent="0.2">
      <c r="B64" s="459"/>
      <c r="C64" s="459"/>
      <c r="D64" s="459"/>
      <c r="E64" s="459"/>
      <c r="F64" s="156"/>
      <c r="G64" s="156"/>
    </row>
    <row r="67" spans="2:7" x14ac:dyDescent="0.2"/>
    <row r="78" spans="2:7" x14ac:dyDescent="0.2">
      <c r="B78" s="93"/>
      <c r="C78" s="93"/>
      <c r="D78" s="93"/>
      <c r="E78" s="93"/>
      <c r="F78" s="93"/>
      <c r="G78" s="93"/>
    </row>
    <row r="79" spans="2:7" x14ac:dyDescent="0.2">
      <c r="B79" s="93"/>
      <c r="C79" s="93"/>
      <c r="D79" s="93"/>
      <c r="E79" s="93"/>
      <c r="F79" s="93"/>
      <c r="G79" s="93"/>
    </row>
    <row r="80" spans="2:7" x14ac:dyDescent="0.2">
      <c r="B80" s="93"/>
      <c r="C80" s="93"/>
      <c r="D80" s="93"/>
      <c r="E80" s="93"/>
      <c r="F80" s="93"/>
      <c r="G80" s="93"/>
    </row>
  </sheetData>
  <mergeCells count="26">
    <mergeCell ref="B64:E64"/>
    <mergeCell ref="C39:E40"/>
    <mergeCell ref="C18:C19"/>
    <mergeCell ref="F18:G18"/>
    <mergeCell ref="B29:B30"/>
    <mergeCell ref="B18:B19"/>
    <mergeCell ref="G29:H29"/>
    <mergeCell ref="D58:F58"/>
    <mergeCell ref="B47:L47"/>
    <mergeCell ref="B39:B40"/>
    <mergeCell ref="H18:I18"/>
    <mergeCell ref="D18:E18"/>
    <mergeCell ref="B62:F62"/>
    <mergeCell ref="B63:F63"/>
    <mergeCell ref="P18:Q18"/>
    <mergeCell ref="F39:G39"/>
    <mergeCell ref="H39:I39"/>
    <mergeCell ref="J39:K39"/>
    <mergeCell ref="B9:G9"/>
    <mergeCell ref="N18:O18"/>
    <mergeCell ref="E29:F29"/>
    <mergeCell ref="I29:J29"/>
    <mergeCell ref="K29:L29"/>
    <mergeCell ref="J18:K18"/>
    <mergeCell ref="L18:M18"/>
    <mergeCell ref="B36:I36"/>
  </mergeCells>
  <pageMargins left="0.7" right="0.7" top="0.75" bottom="0.75" header="0.3" footer="0.3"/>
  <pageSetup paperSize="9" scale="51"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B3:G28"/>
  <sheetViews>
    <sheetView showGridLines="0" zoomScale="145" zoomScaleNormal="145" workbookViewId="0">
      <selection activeCell="B12" sqref="B12"/>
    </sheetView>
  </sheetViews>
  <sheetFormatPr defaultColWidth="9.28515625" defaultRowHeight="14.25" x14ac:dyDescent="0.2"/>
  <cols>
    <col min="1" max="1" width="9.28515625" style="6"/>
    <col min="2" max="2" width="59.85546875" style="6" customWidth="1"/>
    <col min="3" max="3" width="9.28515625" style="6"/>
    <col min="4" max="5" width="10.7109375" style="6" customWidth="1"/>
    <col min="6" max="6" width="13.42578125" style="6" bestFit="1" customWidth="1"/>
    <col min="7" max="7" width="13.42578125" style="6" customWidth="1"/>
    <col min="8" max="8" width="9.28515625" style="6"/>
    <col min="9" max="9" width="22.7109375" style="6" customWidth="1"/>
    <col min="10" max="16384" width="9.28515625" style="6"/>
  </cols>
  <sheetData>
    <row r="3" spans="2:7" ht="15" x14ac:dyDescent="0.25">
      <c r="B3" s="31" t="s">
        <v>72</v>
      </c>
      <c r="C3" s="32"/>
      <c r="D3" s="32"/>
      <c r="E3" s="32"/>
      <c r="F3" s="32"/>
      <c r="G3" s="32"/>
    </row>
    <row r="4" spans="2:7" x14ac:dyDescent="0.2">
      <c r="C4" s="22"/>
      <c r="D4" s="22"/>
      <c r="E4" s="22"/>
      <c r="F4" s="22"/>
    </row>
    <row r="5" spans="2:7" ht="15" x14ac:dyDescent="0.25">
      <c r="B5" s="1" t="s">
        <v>73</v>
      </c>
      <c r="C5" s="177"/>
      <c r="D5" s="34">
        <v>2020</v>
      </c>
      <c r="E5" s="34">
        <v>2021</v>
      </c>
      <c r="F5" s="1">
        <v>2022</v>
      </c>
      <c r="G5" s="203">
        <v>2023</v>
      </c>
    </row>
    <row r="6" spans="2:7" ht="15" customHeight="1" x14ac:dyDescent="0.2">
      <c r="B6" s="2" t="s">
        <v>74</v>
      </c>
      <c r="C6" s="155"/>
      <c r="D6" s="356">
        <v>253680</v>
      </c>
      <c r="E6" s="356">
        <v>253680</v>
      </c>
      <c r="F6" s="90">
        <v>252858</v>
      </c>
      <c r="G6" s="185">
        <v>254269</v>
      </c>
    </row>
    <row r="7" spans="2:7" ht="18.75" customHeight="1" x14ac:dyDescent="0.2">
      <c r="B7" s="2" t="s">
        <v>75</v>
      </c>
      <c r="C7" s="155"/>
      <c r="D7" s="356">
        <v>100</v>
      </c>
      <c r="E7" s="356">
        <v>100</v>
      </c>
      <c r="F7" s="90">
        <v>100</v>
      </c>
      <c r="G7" s="186">
        <v>100</v>
      </c>
    </row>
    <row r="8" spans="2:7" ht="15" customHeight="1" x14ac:dyDescent="0.2">
      <c r="B8" s="2" t="s">
        <v>76</v>
      </c>
      <c r="C8" s="155"/>
      <c r="D8" s="356">
        <v>27.8</v>
      </c>
      <c r="E8" s="356">
        <v>27.9</v>
      </c>
      <c r="F8" s="90">
        <v>27.9</v>
      </c>
      <c r="G8" s="186">
        <v>24</v>
      </c>
    </row>
    <row r="9" spans="2:7" ht="15" customHeight="1" x14ac:dyDescent="0.2">
      <c r="B9" s="37" t="s">
        <v>77</v>
      </c>
      <c r="C9" s="26"/>
      <c r="D9" s="491">
        <v>20840725</v>
      </c>
      <c r="E9" s="491">
        <v>19397040</v>
      </c>
      <c r="F9" s="90">
        <v>19774738</v>
      </c>
      <c r="G9" s="187">
        <v>19612266</v>
      </c>
    </row>
    <row r="10" spans="2:7" ht="15" customHeight="1" x14ac:dyDescent="0.2">
      <c r="B10" s="472"/>
      <c r="C10" s="472"/>
      <c r="D10" s="472"/>
      <c r="E10" s="472"/>
      <c r="F10" s="472"/>
      <c r="G10" s="112"/>
    </row>
    <row r="11" spans="2:7" ht="15" x14ac:dyDescent="0.25">
      <c r="B11" s="7"/>
      <c r="C11" s="7"/>
      <c r="D11" s="158"/>
      <c r="E11" s="7"/>
      <c r="F11" s="7"/>
      <c r="G11" s="7"/>
    </row>
    <row r="12" spans="2:7" ht="15" x14ac:dyDescent="0.25">
      <c r="B12" s="1" t="s">
        <v>78</v>
      </c>
      <c r="C12" s="1"/>
      <c r="D12" s="34">
        <v>2020</v>
      </c>
      <c r="E12" s="34">
        <v>2021</v>
      </c>
      <c r="F12" s="1">
        <v>2022</v>
      </c>
      <c r="G12" s="203">
        <v>2023</v>
      </c>
    </row>
    <row r="13" spans="2:7" ht="15" customHeight="1" x14ac:dyDescent="0.2">
      <c r="B13" s="2" t="s">
        <v>79</v>
      </c>
      <c r="C13" s="2"/>
      <c r="D13" s="94">
        <v>13.8</v>
      </c>
      <c r="E13" s="94">
        <v>13.3</v>
      </c>
      <c r="F13" s="94">
        <v>14.5</v>
      </c>
      <c r="G13" s="277">
        <v>12.8</v>
      </c>
    </row>
    <row r="14" spans="2:7" x14ac:dyDescent="0.2">
      <c r="B14" s="2" t="s">
        <v>80</v>
      </c>
      <c r="C14" s="2"/>
      <c r="D14" s="13" t="s">
        <v>81</v>
      </c>
      <c r="E14" s="13" t="s">
        <v>82</v>
      </c>
      <c r="F14" s="94">
        <v>0.3</v>
      </c>
      <c r="G14" s="277">
        <v>0.2</v>
      </c>
    </row>
    <row r="15" spans="2:7" x14ac:dyDescent="0.2">
      <c r="B15" s="3" t="s">
        <v>83</v>
      </c>
      <c r="C15" s="3"/>
      <c r="D15" s="27" t="s">
        <v>84</v>
      </c>
      <c r="E15" s="27" t="s">
        <v>85</v>
      </c>
      <c r="F15" s="190">
        <v>1.3</v>
      </c>
      <c r="G15" s="278">
        <v>1.3</v>
      </c>
    </row>
    <row r="16" spans="2:7" x14ac:dyDescent="0.2">
      <c r="B16" s="157"/>
      <c r="C16" s="161"/>
      <c r="D16" s="473"/>
      <c r="E16" s="473"/>
      <c r="F16" s="473"/>
      <c r="G16" s="169"/>
    </row>
    <row r="17" spans="2:7" ht="15" x14ac:dyDescent="0.25">
      <c r="B17" s="42"/>
      <c r="C17" s="42"/>
      <c r="D17" s="42"/>
      <c r="E17" s="42"/>
      <c r="F17" s="51"/>
      <c r="G17" s="188"/>
    </row>
    <row r="18" spans="2:7" ht="15" x14ac:dyDescent="0.25">
      <c r="B18" s="10" t="s">
        <v>86</v>
      </c>
      <c r="C18" s="36"/>
      <c r="D18" s="8">
        <v>2020</v>
      </c>
      <c r="E18" s="8">
        <v>2021</v>
      </c>
      <c r="F18" s="10">
        <v>2022</v>
      </c>
      <c r="G18" s="203">
        <v>2023</v>
      </c>
    </row>
    <row r="19" spans="2:7" ht="16.5" x14ac:dyDescent="0.2">
      <c r="B19" s="43" t="s">
        <v>87</v>
      </c>
      <c r="C19" s="2"/>
      <c r="D19" s="13">
        <v>91</v>
      </c>
      <c r="E19" s="13">
        <v>93</v>
      </c>
      <c r="F19" s="13">
        <v>93</v>
      </c>
      <c r="G19" s="186">
        <v>96</v>
      </c>
    </row>
    <row r="20" spans="2:7" x14ac:dyDescent="0.2">
      <c r="B20" s="41" t="s">
        <v>88</v>
      </c>
      <c r="C20" s="20"/>
      <c r="D20" s="27">
        <v>3</v>
      </c>
      <c r="E20" s="27">
        <v>7</v>
      </c>
      <c r="F20" s="27">
        <v>7</v>
      </c>
      <c r="G20" s="204">
        <v>4</v>
      </c>
    </row>
    <row r="21" spans="2:7" ht="15" x14ac:dyDescent="0.25">
      <c r="B21" s="44" t="s">
        <v>42</v>
      </c>
      <c r="C21" s="39"/>
      <c r="D21" s="92">
        <v>94</v>
      </c>
      <c r="E21" s="92">
        <v>100</v>
      </c>
      <c r="F21" s="92">
        <v>100</v>
      </c>
      <c r="G21" s="279">
        <f>SUM(G19:G20)</f>
        <v>100</v>
      </c>
    </row>
    <row r="22" spans="2:7" x14ac:dyDescent="0.2">
      <c r="B22" s="157"/>
      <c r="C22" s="91"/>
      <c r="D22" s="471"/>
      <c r="E22" s="471"/>
      <c r="F22" s="471"/>
      <c r="G22" s="169"/>
    </row>
    <row r="23" spans="2:7" ht="15" x14ac:dyDescent="0.25">
      <c r="B23" s="45"/>
      <c r="C23" s="37"/>
      <c r="D23" s="26"/>
      <c r="E23" s="26"/>
      <c r="F23" s="26"/>
      <c r="G23" s="131"/>
    </row>
    <row r="24" spans="2:7" ht="15" x14ac:dyDescent="0.25">
      <c r="B24" s="46" t="s">
        <v>89</v>
      </c>
      <c r="C24" s="46"/>
      <c r="D24" s="47">
        <v>2020</v>
      </c>
      <c r="E24" s="47">
        <v>2021</v>
      </c>
      <c r="F24" s="47">
        <v>2022</v>
      </c>
      <c r="G24" s="203">
        <v>2023</v>
      </c>
    </row>
    <row r="25" spans="2:7" ht="16.5" x14ac:dyDescent="0.2">
      <c r="B25" s="43" t="s">
        <v>90</v>
      </c>
      <c r="C25" s="18"/>
      <c r="D25" s="13">
        <v>36</v>
      </c>
      <c r="E25" s="13">
        <v>39</v>
      </c>
      <c r="F25" s="13">
        <v>42</v>
      </c>
      <c r="G25" s="186">
        <v>38</v>
      </c>
    </row>
    <row r="26" spans="2:7" x14ac:dyDescent="0.2">
      <c r="B26" s="41" t="s">
        <v>88</v>
      </c>
      <c r="C26" s="20"/>
      <c r="D26" s="27">
        <v>37</v>
      </c>
      <c r="E26" s="27">
        <v>37</v>
      </c>
      <c r="F26" s="27">
        <v>33</v>
      </c>
      <c r="G26" s="204">
        <v>37</v>
      </c>
    </row>
    <row r="27" spans="2:7" ht="15" x14ac:dyDescent="0.25">
      <c r="B27" s="44" t="s">
        <v>42</v>
      </c>
      <c r="C27" s="39"/>
      <c r="D27" s="92">
        <v>73</v>
      </c>
      <c r="E27" s="92">
        <v>76</v>
      </c>
      <c r="F27" s="92">
        <v>75</v>
      </c>
      <c r="G27" s="279">
        <f>SUM(G25:G26)</f>
        <v>75</v>
      </c>
    </row>
    <row r="28" spans="2:7" x14ac:dyDescent="0.2">
      <c r="B28" s="189"/>
      <c r="C28" s="91"/>
      <c r="D28" s="471"/>
      <c r="E28" s="471"/>
      <c r="F28" s="471"/>
      <c r="G28" s="169"/>
    </row>
  </sheetData>
  <mergeCells count="4">
    <mergeCell ref="D28:F28"/>
    <mergeCell ref="B10:F10"/>
    <mergeCell ref="D22:F22"/>
    <mergeCell ref="D16:F16"/>
  </mergeCells>
  <pageMargins left="0.7" right="0.7" top="0.75" bottom="0.75" header="0.3" footer="0.3"/>
  <pageSetup paperSize="9" fitToHeight="0" orientation="landscape" r:id="rId1"/>
  <ignoredErrors>
    <ignoredError sqref="G21 G27"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L141"/>
  <sheetViews>
    <sheetView showGridLines="0" topLeftCell="A102" zoomScale="115" zoomScaleNormal="115" zoomScaleSheetLayoutView="67" workbookViewId="0">
      <selection activeCell="B121" sqref="B121"/>
    </sheetView>
  </sheetViews>
  <sheetFormatPr defaultColWidth="9.28515625" defaultRowHeight="14.25" x14ac:dyDescent="0.2"/>
  <cols>
    <col min="1" max="1" width="9.28515625" style="6"/>
    <col min="2" max="2" width="83.85546875" style="6" customWidth="1"/>
    <col min="3" max="3" width="9.28515625" style="6"/>
    <col min="4" max="7" width="14" style="6" customWidth="1"/>
    <col min="8" max="8" width="15.28515625" style="6" customWidth="1"/>
    <col min="9" max="9" width="9.28515625" style="6"/>
    <col min="10" max="10" width="16.85546875" style="6" customWidth="1"/>
    <col min="11" max="16384" width="9.28515625" style="6"/>
  </cols>
  <sheetData>
    <row r="1" spans="1:9" x14ac:dyDescent="0.2">
      <c r="A1" s="493"/>
      <c r="B1" s="493"/>
      <c r="C1" s="493"/>
      <c r="D1" s="493"/>
      <c r="E1" s="493"/>
      <c r="F1" s="493"/>
      <c r="G1" s="493"/>
      <c r="H1" s="493"/>
      <c r="I1" s="493"/>
    </row>
    <row r="2" spans="1:9" x14ac:dyDescent="0.2">
      <c r="A2" s="493"/>
      <c r="B2" s="493"/>
      <c r="C2" s="493"/>
      <c r="D2" s="493"/>
      <c r="E2" s="493"/>
      <c r="F2" s="493"/>
      <c r="G2" s="493"/>
      <c r="H2" s="493"/>
      <c r="I2" s="493"/>
    </row>
    <row r="3" spans="1:9" ht="18" x14ac:dyDescent="0.25">
      <c r="B3" s="29" t="s">
        <v>91</v>
      </c>
      <c r="C3" s="30"/>
      <c r="D3" s="30"/>
      <c r="E3" s="30"/>
      <c r="F3" s="30"/>
      <c r="G3" s="30"/>
      <c r="H3" s="30"/>
    </row>
    <row r="4" spans="1:9" ht="15" x14ac:dyDescent="0.25">
      <c r="B4" s="7"/>
      <c r="C4" s="7"/>
      <c r="E4" s="7"/>
      <c r="F4" s="7"/>
      <c r="G4" s="7"/>
      <c r="H4" s="7"/>
    </row>
    <row r="5" spans="1:9" ht="15" x14ac:dyDescent="0.25">
      <c r="B5" s="1" t="s">
        <v>92</v>
      </c>
      <c r="C5" s="1"/>
      <c r="D5" s="110">
        <v>2019</v>
      </c>
      <c r="E5" s="110">
        <v>2020</v>
      </c>
      <c r="F5" s="110">
        <v>2021</v>
      </c>
      <c r="G5" s="110">
        <v>2022</v>
      </c>
      <c r="H5" s="198">
        <v>2023</v>
      </c>
    </row>
    <row r="6" spans="1:9" ht="15" x14ac:dyDescent="0.25">
      <c r="B6" s="2" t="s">
        <v>93</v>
      </c>
      <c r="C6" s="2"/>
      <c r="D6" s="63">
        <v>1879716.3207161</v>
      </c>
      <c r="E6" s="63">
        <v>1636232.3389818401</v>
      </c>
      <c r="F6" s="63">
        <v>1657742.5533281299</v>
      </c>
      <c r="G6" s="193">
        <v>1589417.5199319101</v>
      </c>
      <c r="H6" s="281">
        <v>1625690</v>
      </c>
    </row>
    <row r="7" spans="1:9" ht="15" x14ac:dyDescent="0.25">
      <c r="B7" s="20" t="s">
        <v>94</v>
      </c>
      <c r="C7" s="20"/>
      <c r="D7" s="64">
        <v>456323.05902198702</v>
      </c>
      <c r="E7" s="64">
        <v>429169.98962374701</v>
      </c>
      <c r="F7" s="64">
        <v>448448.54589560302</v>
      </c>
      <c r="G7" s="72">
        <v>327478.69384457998</v>
      </c>
      <c r="H7" s="194">
        <v>286764</v>
      </c>
    </row>
    <row r="8" spans="1:9" ht="15" x14ac:dyDescent="0.25">
      <c r="B8" s="28" t="s">
        <v>95</v>
      </c>
      <c r="C8" s="52"/>
      <c r="D8" s="121">
        <v>2336039.3797380868</v>
      </c>
      <c r="E8" s="121">
        <v>2065402.3286055871</v>
      </c>
      <c r="F8" s="121">
        <f>2106191.09922373+1</f>
        <v>2106192.0992237302</v>
      </c>
      <c r="G8" s="280">
        <f>1916896.21377649+1</f>
        <v>1916897.21377649</v>
      </c>
      <c r="H8" s="282">
        <v>1912454</v>
      </c>
    </row>
    <row r="11" spans="1:9" ht="15" x14ac:dyDescent="0.25">
      <c r="B11" s="474" t="s">
        <v>96</v>
      </c>
      <c r="C11" s="474"/>
      <c r="D11" s="1">
        <v>2019</v>
      </c>
      <c r="E11" s="1">
        <v>2020</v>
      </c>
      <c r="F11" s="1">
        <v>2021</v>
      </c>
      <c r="G11" s="314">
        <v>2022</v>
      </c>
      <c r="H11" s="198">
        <v>2023</v>
      </c>
    </row>
    <row r="12" spans="1:9" ht="15" x14ac:dyDescent="0.25">
      <c r="B12" s="35" t="s">
        <v>93</v>
      </c>
      <c r="C12" s="35"/>
      <c r="D12" s="123">
        <v>0.37060603955951282</v>
      </c>
      <c r="E12" s="123">
        <v>0.32150491920496987</v>
      </c>
      <c r="F12" s="123">
        <v>0.31291445632120768</v>
      </c>
      <c r="G12" s="179">
        <v>0.30113860395199665</v>
      </c>
      <c r="H12" s="284">
        <v>0.33107598118852716</v>
      </c>
    </row>
    <row r="13" spans="1:9" x14ac:dyDescent="0.2">
      <c r="B13" s="2" t="s">
        <v>97</v>
      </c>
      <c r="C13" s="49"/>
      <c r="D13" s="316">
        <v>0.33</v>
      </c>
      <c r="E13" s="316">
        <v>0.28000000000000003</v>
      </c>
      <c r="F13" s="316">
        <v>0.28000000000000003</v>
      </c>
      <c r="G13" s="306">
        <v>0.27</v>
      </c>
      <c r="H13" s="494">
        <v>0.3</v>
      </c>
    </row>
    <row r="14" spans="1:9" x14ac:dyDescent="0.2">
      <c r="B14" s="2" t="s">
        <v>98</v>
      </c>
      <c r="C14" s="57"/>
      <c r="D14" s="317">
        <v>0.04</v>
      </c>
      <c r="E14" s="317">
        <v>0.04</v>
      </c>
      <c r="F14" s="317">
        <v>0.03</v>
      </c>
      <c r="G14" s="306">
        <v>0.03</v>
      </c>
      <c r="H14" s="494">
        <v>0.03</v>
      </c>
    </row>
    <row r="15" spans="1:9" ht="15" x14ac:dyDescent="0.25">
      <c r="B15" s="55" t="s">
        <v>94</v>
      </c>
      <c r="C15" s="56"/>
      <c r="D15" s="124">
        <v>8.9968938291387315E-2</v>
      </c>
      <c r="E15" s="124">
        <v>8.4328037988199142E-2</v>
      </c>
      <c r="F15" s="124">
        <v>8.4648869418979644E-2</v>
      </c>
      <c r="G15" s="180">
        <v>6.2045671103842376E-2</v>
      </c>
      <c r="H15" s="285">
        <v>5.8400207327426672E-2</v>
      </c>
    </row>
    <row r="16" spans="1:9" ht="15" x14ac:dyDescent="0.25">
      <c r="B16" s="40" t="s">
        <v>99</v>
      </c>
      <c r="C16" s="54"/>
      <c r="D16" s="125">
        <f>D12+D15</f>
        <v>0.46057497785090012</v>
      </c>
      <c r="E16" s="125">
        <f t="shared" ref="E16:G16" si="0">E12+E15</f>
        <v>0.40583295719316903</v>
      </c>
      <c r="F16" s="125">
        <f t="shared" si="0"/>
        <v>0.39756332574018732</v>
      </c>
      <c r="G16" s="125">
        <f t="shared" si="0"/>
        <v>0.36318427505583906</v>
      </c>
      <c r="H16" s="286">
        <f>H12+H15</f>
        <v>0.38947618851595384</v>
      </c>
    </row>
    <row r="17" spans="2:8" ht="15" x14ac:dyDescent="0.25">
      <c r="B17" s="8"/>
      <c r="C17" s="322"/>
      <c r="D17" s="323"/>
      <c r="E17" s="323"/>
      <c r="F17" s="323"/>
      <c r="G17" s="323"/>
      <c r="H17" s="324"/>
    </row>
    <row r="18" spans="2:8" ht="15" x14ac:dyDescent="0.25">
      <c r="B18" s="28"/>
      <c r="C18" s="78"/>
      <c r="D18" s="24"/>
      <c r="E18" s="25"/>
      <c r="F18" s="25"/>
      <c r="G18" s="26"/>
      <c r="H18" s="131"/>
    </row>
    <row r="19" spans="2:8" ht="15" x14ac:dyDescent="0.25">
      <c r="B19" s="10" t="s">
        <v>100</v>
      </c>
      <c r="C19" s="50"/>
      <c r="D19" s="23"/>
      <c r="E19" s="90"/>
      <c r="F19" s="21"/>
      <c r="G19" s="122"/>
      <c r="H19" s="198">
        <v>2023</v>
      </c>
    </row>
    <row r="20" spans="2:8" ht="15" x14ac:dyDescent="0.25">
      <c r="B20" s="2" t="s">
        <v>101</v>
      </c>
      <c r="C20" s="2"/>
      <c r="D20" s="2"/>
      <c r="E20" s="2"/>
      <c r="F20" s="35"/>
      <c r="G20" s="75"/>
      <c r="H20" s="85">
        <v>155950</v>
      </c>
    </row>
    <row r="21" spans="2:8" ht="15" x14ac:dyDescent="0.25">
      <c r="B21" s="2" t="s">
        <v>102</v>
      </c>
      <c r="C21" s="2"/>
      <c r="D21" s="2"/>
      <c r="E21" s="2"/>
      <c r="F21" s="35"/>
      <c r="G21" s="75"/>
      <c r="H21" s="85">
        <v>45064</v>
      </c>
    </row>
    <row r="22" spans="2:8" ht="15" x14ac:dyDescent="0.25">
      <c r="B22" s="2" t="s">
        <v>103</v>
      </c>
      <c r="C22" s="2"/>
      <c r="D22" s="2"/>
      <c r="E22" s="2"/>
      <c r="F22" s="35"/>
      <c r="G22" s="75"/>
      <c r="H22" s="85">
        <v>302345</v>
      </c>
    </row>
    <row r="23" spans="2:8" ht="15" x14ac:dyDescent="0.25">
      <c r="B23" s="2" t="s">
        <v>104</v>
      </c>
      <c r="C23" s="2"/>
      <c r="D23" s="2"/>
      <c r="E23" s="2"/>
      <c r="F23" s="35"/>
      <c r="G23" s="75"/>
      <c r="H23" s="85">
        <v>92301</v>
      </c>
    </row>
    <row r="24" spans="2:8" ht="15" x14ac:dyDescent="0.25">
      <c r="B24" s="2" t="s">
        <v>105</v>
      </c>
      <c r="C24" s="2"/>
      <c r="D24" s="2"/>
      <c r="E24" s="2"/>
      <c r="F24" s="35"/>
      <c r="G24" s="75"/>
      <c r="H24" s="85">
        <v>184254</v>
      </c>
    </row>
    <row r="25" spans="2:8" ht="15" x14ac:dyDescent="0.25">
      <c r="B25" s="2" t="s">
        <v>106</v>
      </c>
      <c r="C25" s="2"/>
      <c r="D25" s="2"/>
      <c r="E25" s="2"/>
      <c r="F25" s="35"/>
      <c r="G25" s="75"/>
      <c r="H25" s="85">
        <v>117900</v>
      </c>
    </row>
    <row r="26" spans="2:8" ht="15" x14ac:dyDescent="0.25">
      <c r="B26" s="2" t="s">
        <v>107</v>
      </c>
      <c r="C26" s="2"/>
      <c r="D26" s="2"/>
      <c r="E26" s="2"/>
      <c r="F26" s="35"/>
      <c r="G26" s="75"/>
      <c r="H26" s="85">
        <v>952247</v>
      </c>
    </row>
    <row r="27" spans="2:8" ht="15" x14ac:dyDescent="0.25">
      <c r="B27" s="2" t="s">
        <v>108</v>
      </c>
      <c r="C27" s="2"/>
      <c r="D27" s="2"/>
      <c r="E27" s="2"/>
      <c r="F27" s="35"/>
      <c r="G27" s="75"/>
      <c r="H27" s="85">
        <v>23810</v>
      </c>
    </row>
    <row r="28" spans="2:8" ht="15" x14ac:dyDescent="0.25">
      <c r="B28" s="20" t="s">
        <v>109</v>
      </c>
      <c r="C28" s="20"/>
      <c r="D28" s="20"/>
      <c r="E28" s="20"/>
      <c r="F28" s="55"/>
      <c r="G28" s="72"/>
      <c r="H28" s="197">
        <v>38583</v>
      </c>
    </row>
    <row r="29" spans="2:8" ht="15" x14ac:dyDescent="0.25">
      <c r="B29" s="40" t="s">
        <v>42</v>
      </c>
      <c r="C29" s="54"/>
      <c r="D29" s="54"/>
      <c r="E29" s="40"/>
      <c r="F29" s="54"/>
      <c r="G29" s="181"/>
      <c r="H29" s="282">
        <f>SUM(H20:H28)</f>
        <v>1912454</v>
      </c>
    </row>
    <row r="32" spans="2:8" ht="15" x14ac:dyDescent="0.25">
      <c r="B32" s="74" t="s">
        <v>110</v>
      </c>
      <c r="C32" s="110"/>
      <c r="D32" s="110">
        <v>2019</v>
      </c>
      <c r="E32" s="110">
        <v>2020</v>
      </c>
      <c r="F32" s="110">
        <v>2021</v>
      </c>
      <c r="G32" s="110">
        <v>2022</v>
      </c>
      <c r="H32" s="198">
        <v>2023</v>
      </c>
    </row>
    <row r="33" spans="2:12" ht="15" x14ac:dyDescent="0.25">
      <c r="B33" s="2" t="s">
        <v>93</v>
      </c>
      <c r="C33" s="49"/>
      <c r="D33" s="73">
        <v>132975.69986957099</v>
      </c>
      <c r="E33" s="73">
        <v>128315.408596501</v>
      </c>
      <c r="F33" s="73">
        <v>131641.063667482</v>
      </c>
      <c r="G33" s="71">
        <v>130782.36270506399</v>
      </c>
      <c r="H33" s="86">
        <v>117531</v>
      </c>
    </row>
    <row r="34" spans="2:12" ht="15" x14ac:dyDescent="0.25">
      <c r="B34" s="18" t="s">
        <v>94</v>
      </c>
      <c r="C34" s="132"/>
      <c r="D34" s="79">
        <v>226128.96674435301</v>
      </c>
      <c r="E34" s="79">
        <v>214748.478830365</v>
      </c>
      <c r="F34" s="79">
        <v>172694.799687511</v>
      </c>
      <c r="G34" s="183">
        <v>131331.122117466</v>
      </c>
      <c r="H34" s="195">
        <v>66091</v>
      </c>
    </row>
    <row r="35" spans="2:12" ht="15" x14ac:dyDescent="0.25">
      <c r="B35" s="39" t="s">
        <v>95</v>
      </c>
      <c r="C35" s="133"/>
      <c r="D35" s="121">
        <v>359104.66661392397</v>
      </c>
      <c r="E35" s="121">
        <v>343063.88742686599</v>
      </c>
      <c r="F35" s="121">
        <v>304335.86335499299</v>
      </c>
      <c r="G35" s="84">
        <v>262113.48482253001</v>
      </c>
      <c r="H35" s="196">
        <v>183622</v>
      </c>
    </row>
    <row r="36" spans="2:12" ht="15" x14ac:dyDescent="0.25">
      <c r="B36" s="8"/>
      <c r="C36" s="325"/>
      <c r="D36" s="326"/>
      <c r="E36" s="326"/>
      <c r="F36" s="326"/>
      <c r="G36" s="327"/>
      <c r="H36" s="321"/>
    </row>
    <row r="37" spans="2:12" x14ac:dyDescent="0.2">
      <c r="B37" s="77"/>
      <c r="C37" s="77"/>
      <c r="D37" s="77"/>
      <c r="E37" s="77"/>
      <c r="F37" s="77"/>
      <c r="G37" s="77"/>
    </row>
    <row r="38" spans="2:12" ht="15" x14ac:dyDescent="0.25">
      <c r="B38" s="74" t="s">
        <v>111</v>
      </c>
      <c r="C38" s="74"/>
      <c r="D38" s="74">
        <v>2019</v>
      </c>
      <c r="E38" s="74">
        <v>2020</v>
      </c>
      <c r="F38" s="182">
        <v>2021</v>
      </c>
      <c r="G38" s="182">
        <v>2022</v>
      </c>
      <c r="H38" s="198">
        <v>2023</v>
      </c>
      <c r="I38" s="76"/>
    </row>
    <row r="39" spans="2:12" ht="15" x14ac:dyDescent="0.25">
      <c r="B39" s="2" t="s">
        <v>112</v>
      </c>
      <c r="C39" s="49"/>
      <c r="D39" s="288">
        <v>194908.92310732446</v>
      </c>
      <c r="E39" s="288">
        <v>189871.63353189128</v>
      </c>
      <c r="F39" s="288">
        <v>177474.3242286921</v>
      </c>
      <c r="G39" s="289">
        <v>142787.01098117954</v>
      </c>
      <c r="H39" s="290">
        <v>131486.84575181562</v>
      </c>
      <c r="L39" s="492"/>
    </row>
    <row r="40" spans="2:12" ht="15" x14ac:dyDescent="0.25">
      <c r="B40" s="2" t="s">
        <v>113</v>
      </c>
      <c r="C40" s="49"/>
      <c r="D40" s="288">
        <v>1684807.3976087759</v>
      </c>
      <c r="E40" s="288">
        <v>1446360.7054499474</v>
      </c>
      <c r="F40" s="288">
        <v>1480268.2290994448</v>
      </c>
      <c r="G40" s="289">
        <v>1446630.5089507308</v>
      </c>
      <c r="H40" s="290">
        <v>1494203.4085107995</v>
      </c>
    </row>
    <row r="41" spans="2:12" ht="15" x14ac:dyDescent="0.25">
      <c r="B41" s="2" t="s">
        <v>114</v>
      </c>
      <c r="C41" s="49"/>
      <c r="D41" s="288">
        <v>1825978.5756520899</v>
      </c>
      <c r="E41" s="288">
        <v>1608120.15820444</v>
      </c>
      <c r="F41" s="288">
        <v>1624730.54359787</v>
      </c>
      <c r="G41" s="289">
        <v>1609164.23156039</v>
      </c>
      <c r="H41" s="290">
        <v>1649042.3455212901</v>
      </c>
    </row>
    <row r="42" spans="2:12" ht="15" x14ac:dyDescent="0.25">
      <c r="B42" s="2" t="s">
        <v>115</v>
      </c>
      <c r="C42" s="57"/>
      <c r="D42" s="288">
        <v>9601.8090599999996</v>
      </c>
      <c r="E42" s="288">
        <v>9092.9962200000009</v>
      </c>
      <c r="F42" s="288">
        <v>14402.14322</v>
      </c>
      <c r="G42" s="289">
        <v>10807.51412</v>
      </c>
      <c r="H42" s="290">
        <v>6420.94373</v>
      </c>
    </row>
    <row r="43" spans="2:12" ht="15" x14ac:dyDescent="0.25">
      <c r="B43" s="2" t="s">
        <v>116</v>
      </c>
      <c r="C43" s="57"/>
      <c r="D43" s="288">
        <v>11870.111279885499</v>
      </c>
      <c r="E43" s="288">
        <v>10871.5416573984</v>
      </c>
      <c r="F43" s="288">
        <v>10951.7515102668</v>
      </c>
      <c r="G43" s="289">
        <v>12110.8042911844</v>
      </c>
      <c r="H43" s="290">
        <v>10551.9848574973</v>
      </c>
    </row>
    <row r="44" spans="2:12" ht="15" x14ac:dyDescent="0.25">
      <c r="B44" s="2" t="s">
        <v>117</v>
      </c>
      <c r="C44" s="57"/>
      <c r="D44" s="288">
        <v>700.74472412499995</v>
      </c>
      <c r="E44" s="288">
        <v>1069.1169</v>
      </c>
      <c r="F44" s="288">
        <v>1462.6590000000001</v>
      </c>
      <c r="G44" s="289">
        <v>359.20800000000003</v>
      </c>
      <c r="H44" s="290">
        <v>416.33499999999998</v>
      </c>
    </row>
    <row r="45" spans="2:12" ht="15" x14ac:dyDescent="0.25">
      <c r="B45" s="2" t="s">
        <v>118</v>
      </c>
      <c r="C45" s="57"/>
      <c r="D45" s="288">
        <v>31565.08</v>
      </c>
      <c r="E45" s="288">
        <v>7078.5259999999998</v>
      </c>
      <c r="F45" s="288">
        <v>6195.4560000000001</v>
      </c>
      <c r="G45" s="289">
        <v>7804.7179999999998</v>
      </c>
      <c r="H45" s="290">
        <v>6763.7460000000001</v>
      </c>
    </row>
    <row r="46" spans="2:12" ht="17.25" x14ac:dyDescent="0.25">
      <c r="B46" s="70" t="s">
        <v>119</v>
      </c>
      <c r="C46" s="56"/>
      <c r="D46" s="291">
        <v>0</v>
      </c>
      <c r="E46" s="291">
        <v>0</v>
      </c>
      <c r="F46" s="291">
        <v>0</v>
      </c>
      <c r="G46" s="72">
        <v>-50828.956039664001</v>
      </c>
      <c r="H46" s="200">
        <v>-47505.100846171998</v>
      </c>
    </row>
    <row r="47" spans="2:12" ht="31.5" customHeight="1" x14ac:dyDescent="0.2">
      <c r="B47" s="472" t="s">
        <v>295</v>
      </c>
      <c r="C47" s="472"/>
      <c r="D47" s="472"/>
      <c r="E47" s="472"/>
      <c r="F47" s="472"/>
      <c r="G47" s="472"/>
      <c r="H47" s="112"/>
    </row>
    <row r="48" spans="2:12" ht="15.75" customHeight="1" x14ac:dyDescent="0.2">
      <c r="B48" s="112"/>
      <c r="C48" s="112"/>
      <c r="D48" s="112"/>
      <c r="E48" s="112"/>
      <c r="F48" s="112"/>
      <c r="G48" s="112"/>
      <c r="H48" s="112"/>
    </row>
    <row r="49" spans="2:10" x14ac:dyDescent="0.2">
      <c r="C49" s="58"/>
      <c r="D49" s="81"/>
      <c r="E49" s="81"/>
      <c r="F49" s="81"/>
      <c r="G49" s="59"/>
    </row>
    <row r="50" spans="2:10" ht="15" x14ac:dyDescent="0.25">
      <c r="B50" s="74" t="s">
        <v>120</v>
      </c>
      <c r="C50" s="74"/>
      <c r="D50" s="74">
        <v>2019</v>
      </c>
      <c r="E50" s="74">
        <v>2020</v>
      </c>
      <c r="F50" s="182">
        <v>2021</v>
      </c>
      <c r="G50" s="182">
        <v>2022</v>
      </c>
      <c r="H50" s="198">
        <v>2023</v>
      </c>
    </row>
    <row r="51" spans="2:10" ht="17.25" x14ac:dyDescent="0.25">
      <c r="B51" s="2" t="s">
        <v>121</v>
      </c>
      <c r="C51" s="49"/>
      <c r="D51" s="63">
        <v>1759378.4530577878</v>
      </c>
      <c r="E51" s="63">
        <v>1538477.9093939944</v>
      </c>
      <c r="F51" s="63">
        <v>1560935.5901111127</v>
      </c>
      <c r="G51" s="62">
        <v>1543611.2876533391</v>
      </c>
      <c r="H51" s="294">
        <v>1588387.4670972209</v>
      </c>
    </row>
    <row r="52" spans="2:10" ht="18.75" x14ac:dyDescent="0.35">
      <c r="B52" s="2" t="s">
        <v>122</v>
      </c>
      <c r="C52" s="49"/>
      <c r="D52" s="63">
        <v>9101.5531999387658</v>
      </c>
      <c r="E52" s="63">
        <v>9454.3145641608353</v>
      </c>
      <c r="F52" s="63">
        <v>8939.7839320150197</v>
      </c>
      <c r="G52" s="62">
        <v>9244.1116379386822</v>
      </c>
      <c r="H52" s="294">
        <v>8567.177997795834</v>
      </c>
    </row>
    <row r="53" spans="2:10" ht="18.75" x14ac:dyDescent="0.35">
      <c r="B53" s="2" t="s">
        <v>123</v>
      </c>
      <c r="C53" s="49"/>
      <c r="D53" s="63">
        <v>69368.680674248535</v>
      </c>
      <c r="E53" s="63">
        <v>71039.039153322592</v>
      </c>
      <c r="F53" s="63">
        <v>65806.921065004601</v>
      </c>
      <c r="G53" s="17">
        <v>68422.049938016542</v>
      </c>
      <c r="H53" s="294">
        <v>62639.685283772138</v>
      </c>
    </row>
    <row r="54" spans="2:10" ht="15" x14ac:dyDescent="0.25">
      <c r="B54" s="2" t="s">
        <v>124</v>
      </c>
      <c r="C54" s="57"/>
      <c r="D54" s="48">
        <v>31565.08</v>
      </c>
      <c r="E54" s="48">
        <v>7078.5259999999998</v>
      </c>
      <c r="F54" s="48">
        <v>6195.4560000000001</v>
      </c>
      <c r="G54" s="17">
        <v>7804.7179999999998</v>
      </c>
      <c r="H54" s="294">
        <v>6763.7460000000001</v>
      </c>
    </row>
    <row r="55" spans="2:10" ht="17.25" x14ac:dyDescent="0.25">
      <c r="B55" s="2" t="s">
        <v>125</v>
      </c>
      <c r="C55" s="57"/>
      <c r="D55" s="48">
        <v>456323</v>
      </c>
      <c r="E55" s="48">
        <v>429170</v>
      </c>
      <c r="F55" s="48">
        <v>448449</v>
      </c>
      <c r="G55" s="17">
        <v>327479</v>
      </c>
      <c r="H55" s="294">
        <v>286764</v>
      </c>
    </row>
    <row r="56" spans="2:10" ht="17.25" x14ac:dyDescent="0.25">
      <c r="B56" s="2" t="s">
        <v>126</v>
      </c>
      <c r="C56" s="57"/>
      <c r="D56" s="48">
        <v>441333</v>
      </c>
      <c r="E56" s="48">
        <v>380665</v>
      </c>
      <c r="F56" s="48">
        <v>455891</v>
      </c>
      <c r="G56" s="17">
        <v>423597</v>
      </c>
      <c r="H56" s="294">
        <v>419526</v>
      </c>
    </row>
    <row r="57" spans="2:10" ht="15" x14ac:dyDescent="0.25">
      <c r="B57" s="3" t="s">
        <v>127</v>
      </c>
      <c r="C57" s="3"/>
      <c r="D57" s="295">
        <v>10480081.271808401</v>
      </c>
      <c r="E57" s="295">
        <v>10848528.824899901</v>
      </c>
      <c r="F57" s="295">
        <v>9758670.2897673007</v>
      </c>
      <c r="G57" s="296">
        <v>10137536.6552855</v>
      </c>
      <c r="H57" s="297">
        <v>9237448.4081806093</v>
      </c>
    </row>
    <row r="58" spans="2:10" ht="93.75" customHeight="1" x14ac:dyDescent="0.2">
      <c r="B58" s="476" t="s">
        <v>296</v>
      </c>
      <c r="C58" s="476"/>
      <c r="D58" s="476"/>
      <c r="E58" s="476"/>
      <c r="F58" s="476"/>
      <c r="G58" s="476"/>
      <c r="H58" s="176"/>
    </row>
    <row r="59" spans="2:10" ht="12.75" customHeight="1" x14ac:dyDescent="0.2">
      <c r="B59" s="320"/>
      <c r="C59" s="320"/>
      <c r="D59" s="320"/>
      <c r="E59" s="320"/>
      <c r="F59" s="320"/>
      <c r="G59" s="320"/>
      <c r="H59" s="176"/>
    </row>
    <row r="60" spans="2:10" x14ac:dyDescent="0.2">
      <c r="B60" s="60"/>
      <c r="C60" s="60"/>
      <c r="D60" s="60"/>
      <c r="E60" s="60"/>
      <c r="F60" s="60"/>
      <c r="G60" s="61"/>
      <c r="H60" s="59"/>
    </row>
    <row r="61" spans="2:10" ht="16.5" customHeight="1" x14ac:dyDescent="0.25">
      <c r="B61" s="10" t="s">
        <v>128</v>
      </c>
      <c r="C61" s="10"/>
      <c r="D61" s="47"/>
      <c r="E61" s="10"/>
      <c r="F61" s="10"/>
      <c r="G61" s="10"/>
      <c r="H61" s="198">
        <v>2023</v>
      </c>
      <c r="J61" s="287"/>
    </row>
    <row r="62" spans="2:10" x14ac:dyDescent="0.2">
      <c r="B62" s="2" t="s">
        <v>129</v>
      </c>
      <c r="C62" s="49"/>
      <c r="D62" s="75"/>
      <c r="E62" s="75"/>
      <c r="F62" s="75"/>
      <c r="G62" s="75"/>
      <c r="H62" s="85">
        <v>1759495.0961922</v>
      </c>
    </row>
    <row r="63" spans="2:10" x14ac:dyDescent="0.2">
      <c r="B63" s="2" t="s">
        <v>130</v>
      </c>
      <c r="C63" s="49"/>
      <c r="D63" s="75"/>
      <c r="E63" s="75"/>
      <c r="F63" s="75"/>
      <c r="G63" s="75"/>
      <c r="H63" s="85">
        <v>200849.42032066081</v>
      </c>
    </row>
    <row r="64" spans="2:10" x14ac:dyDescent="0.2">
      <c r="B64" s="2" t="s">
        <v>131</v>
      </c>
      <c r="C64" s="57"/>
      <c r="D64" s="75"/>
      <c r="E64" s="75"/>
      <c r="F64" s="75"/>
      <c r="G64" s="75"/>
      <c r="H64" s="85">
        <v>329784.45728918893</v>
      </c>
    </row>
    <row r="65" spans="2:10" x14ac:dyDescent="0.2">
      <c r="B65" s="2" t="s">
        <v>132</v>
      </c>
      <c r="C65" s="57"/>
      <c r="D65" s="75"/>
      <c r="E65" s="75"/>
      <c r="F65" s="75"/>
      <c r="G65" s="75"/>
      <c r="H65" s="85">
        <v>157999.5029227316</v>
      </c>
    </row>
    <row r="66" spans="2:10" x14ac:dyDescent="0.2">
      <c r="B66" s="2" t="s">
        <v>133</v>
      </c>
      <c r="C66" s="49"/>
      <c r="D66" s="75"/>
      <c r="E66" s="75"/>
      <c r="F66" s="75"/>
      <c r="G66" s="75"/>
      <c r="H66" s="85">
        <v>18235.135795118327</v>
      </c>
    </row>
    <row r="67" spans="2:10" x14ac:dyDescent="0.2">
      <c r="B67" s="2" t="s">
        <v>134</v>
      </c>
      <c r="C67" s="57"/>
      <c r="D67" s="75"/>
      <c r="E67" s="75"/>
      <c r="F67" s="75"/>
      <c r="G67" s="75"/>
      <c r="H67" s="85">
        <v>5429.8885765693994</v>
      </c>
    </row>
    <row r="68" spans="2:10" ht="16.5" x14ac:dyDescent="0.2">
      <c r="B68" s="18" t="s">
        <v>135</v>
      </c>
      <c r="C68" s="57"/>
      <c r="D68" s="75"/>
      <c r="E68" s="75"/>
      <c r="F68" s="75"/>
      <c r="G68" s="184"/>
      <c r="H68" s="312">
        <v>55000</v>
      </c>
    </row>
    <row r="69" spans="2:10" ht="15" x14ac:dyDescent="0.25">
      <c r="B69" s="97" t="s">
        <v>42</v>
      </c>
      <c r="C69" s="98"/>
      <c r="D69" s="113"/>
      <c r="E69" s="113"/>
      <c r="F69" s="113"/>
      <c r="G69" s="113"/>
      <c r="H69" s="305">
        <v>2526793.5010964652</v>
      </c>
    </row>
    <row r="70" spans="2:10" ht="18" customHeight="1" x14ac:dyDescent="0.2">
      <c r="B70" s="475" t="s">
        <v>297</v>
      </c>
      <c r="C70" s="475"/>
      <c r="D70" s="475"/>
      <c r="E70" s="475"/>
      <c r="F70" s="475"/>
      <c r="G70" s="475"/>
      <c r="H70" s="107"/>
    </row>
    <row r="71" spans="2:10" ht="14.1" customHeight="1" x14ac:dyDescent="0.2">
      <c r="B71" s="107"/>
      <c r="C71" s="107"/>
      <c r="D71" s="107"/>
      <c r="E71" s="107"/>
      <c r="F71" s="107"/>
      <c r="G71" s="107"/>
      <c r="H71" s="107"/>
    </row>
    <row r="72" spans="2:10" ht="14.1" customHeight="1" x14ac:dyDescent="0.2">
      <c r="B72" s="107"/>
      <c r="C72" s="107"/>
      <c r="D72" s="107"/>
      <c r="E72" s="107"/>
      <c r="F72" s="107"/>
      <c r="G72" s="107"/>
      <c r="H72" s="107"/>
    </row>
    <row r="73" spans="2:10" ht="18" x14ac:dyDescent="0.25">
      <c r="B73" s="29" t="s">
        <v>136</v>
      </c>
      <c r="C73" s="30"/>
      <c r="D73" s="30"/>
      <c r="E73" s="30"/>
      <c r="F73" s="30"/>
      <c r="G73" s="30"/>
      <c r="H73" s="30"/>
      <c r="J73" s="287"/>
    </row>
    <row r="75" spans="2:10" ht="15" x14ac:dyDescent="0.25">
      <c r="B75" s="74" t="s">
        <v>137</v>
      </c>
      <c r="C75" s="74"/>
      <c r="D75" s="74">
        <v>2019</v>
      </c>
      <c r="E75" s="74">
        <v>2020</v>
      </c>
      <c r="F75" s="74">
        <v>2021</v>
      </c>
      <c r="G75" s="74">
        <v>2022</v>
      </c>
      <c r="H75" s="198">
        <v>2023</v>
      </c>
      <c r="J75" s="287"/>
    </row>
    <row r="76" spans="2:10" ht="15" x14ac:dyDescent="0.25">
      <c r="B76" s="2" t="s">
        <v>138</v>
      </c>
      <c r="C76" s="49"/>
      <c r="D76" s="299">
        <v>82.6</v>
      </c>
      <c r="E76" s="126">
        <v>83.7</v>
      </c>
      <c r="F76" s="126">
        <v>78.099999999999994</v>
      </c>
      <c r="G76" s="126">
        <v>80.599999999999994</v>
      </c>
      <c r="H76" s="283">
        <v>77.789167830807529</v>
      </c>
    </row>
    <row r="77" spans="2:10" ht="15" x14ac:dyDescent="0.25">
      <c r="B77" s="2" t="s">
        <v>139</v>
      </c>
      <c r="C77" s="49"/>
      <c r="D77" s="299">
        <v>20.9</v>
      </c>
      <c r="E77" s="126">
        <v>20.100000000000001</v>
      </c>
      <c r="F77" s="126">
        <v>25.2</v>
      </c>
      <c r="G77" s="126">
        <v>22.9</v>
      </c>
      <c r="H77" s="283">
        <v>24.936706963225145</v>
      </c>
    </row>
    <row r="78" spans="2:10" ht="15" x14ac:dyDescent="0.25">
      <c r="B78" s="20" t="s">
        <v>140</v>
      </c>
      <c r="C78" s="56"/>
      <c r="D78" s="300">
        <v>3.5</v>
      </c>
      <c r="E78" s="127">
        <v>3.7</v>
      </c>
      <c r="F78" s="127">
        <v>3.3</v>
      </c>
      <c r="G78" s="127">
        <v>3.5</v>
      </c>
      <c r="H78" s="298">
        <v>2.725874794032666</v>
      </c>
    </row>
    <row r="79" spans="2:10" ht="15" x14ac:dyDescent="0.25">
      <c r="B79" s="8"/>
      <c r="C79" s="8"/>
      <c r="D79" s="8"/>
      <c r="E79" s="471"/>
      <c r="F79" s="471"/>
      <c r="G79" s="471"/>
      <c r="H79" s="169"/>
    </row>
    <row r="80" spans="2:10" ht="15" x14ac:dyDescent="0.25">
      <c r="B80" s="33"/>
      <c r="C80" s="33"/>
      <c r="D80" s="33"/>
      <c r="E80" s="33"/>
      <c r="F80" s="33"/>
      <c r="G80" s="120"/>
      <c r="H80" s="178"/>
    </row>
    <row r="81" spans="1:8" ht="15" x14ac:dyDescent="0.25">
      <c r="B81" s="10" t="s">
        <v>141</v>
      </c>
      <c r="C81" s="10"/>
      <c r="D81" s="301">
        <v>2019</v>
      </c>
      <c r="E81" s="10">
        <v>2020</v>
      </c>
      <c r="F81" s="10">
        <v>2021</v>
      </c>
      <c r="G81" s="10">
        <v>2022</v>
      </c>
      <c r="H81" s="198">
        <v>2023</v>
      </c>
    </row>
    <row r="82" spans="1:8" ht="15" x14ac:dyDescent="0.25">
      <c r="B82" s="2" t="s">
        <v>142</v>
      </c>
      <c r="C82" s="49"/>
      <c r="D82" s="299">
        <v>68.400000000000006</v>
      </c>
      <c r="E82" s="126">
        <v>70.599999999999994</v>
      </c>
      <c r="F82" s="126">
        <v>62.6</v>
      </c>
      <c r="G82" s="82">
        <v>64.900000000000006</v>
      </c>
      <c r="H82" s="283">
        <v>58.3</v>
      </c>
    </row>
    <row r="83" spans="1:8" ht="15" x14ac:dyDescent="0.25">
      <c r="B83" s="20" t="s">
        <v>143</v>
      </c>
      <c r="C83" s="56"/>
      <c r="D83" s="300">
        <v>37.299999999999997</v>
      </c>
      <c r="E83" s="127">
        <v>35.4</v>
      </c>
      <c r="F83" s="127">
        <v>35.200000000000003</v>
      </c>
      <c r="G83" s="83">
        <v>34.799999999999997</v>
      </c>
      <c r="H83" s="298">
        <v>34.4</v>
      </c>
    </row>
    <row r="84" spans="1:8" ht="15" x14ac:dyDescent="0.25">
      <c r="B84" s="8"/>
      <c r="C84" s="8"/>
      <c r="D84" s="8"/>
      <c r="E84" s="8"/>
      <c r="F84" s="8"/>
      <c r="G84" s="8"/>
      <c r="H84" s="169"/>
    </row>
    <row r="86" spans="1:8" ht="17.25" x14ac:dyDescent="0.25">
      <c r="B86" s="314" t="s">
        <v>144</v>
      </c>
      <c r="C86" s="314"/>
      <c r="D86" s="314">
        <v>2019</v>
      </c>
      <c r="E86" s="314">
        <v>2020</v>
      </c>
      <c r="F86" s="314">
        <v>2021</v>
      </c>
      <c r="G86" s="314">
        <v>2022</v>
      </c>
      <c r="H86" s="315">
        <v>2023</v>
      </c>
    </row>
    <row r="87" spans="1:8" ht="15" x14ac:dyDescent="0.25">
      <c r="B87" s="2" t="s">
        <v>145</v>
      </c>
      <c r="C87" s="2"/>
      <c r="D87" s="289">
        <v>6923939.7163000004</v>
      </c>
      <c r="E87" s="289">
        <v>5168908.6042999998</v>
      </c>
      <c r="F87" s="289">
        <v>5549785.8515999997</v>
      </c>
      <c r="G87" s="289">
        <v>5771045.6756999996</v>
      </c>
      <c r="H87" s="290">
        <v>5705325.1233000001</v>
      </c>
    </row>
    <row r="88" spans="1:8" ht="15" x14ac:dyDescent="0.25">
      <c r="B88" s="2" t="s">
        <v>146</v>
      </c>
      <c r="C88" s="2"/>
      <c r="D88" s="289">
        <v>3254698</v>
      </c>
      <c r="E88" s="289">
        <v>3143412</v>
      </c>
      <c r="F88" s="289">
        <v>3150767</v>
      </c>
      <c r="G88" s="289">
        <v>2853180</v>
      </c>
      <c r="H88" s="290">
        <v>2198441</v>
      </c>
    </row>
    <row r="89" spans="1:8" ht="15" x14ac:dyDescent="0.25">
      <c r="B89" s="2" t="s">
        <v>147</v>
      </c>
      <c r="C89" s="2"/>
      <c r="D89" s="289">
        <v>750391.70530000003</v>
      </c>
      <c r="E89" s="289">
        <v>487566.08429999999</v>
      </c>
      <c r="F89" s="289">
        <v>593300.42240000004</v>
      </c>
      <c r="G89" s="289">
        <v>745481.27099999995</v>
      </c>
      <c r="H89" s="290">
        <v>984080.45449999999</v>
      </c>
    </row>
    <row r="90" spans="1:8" ht="15" x14ac:dyDescent="0.25">
      <c r="B90" s="2" t="s">
        <v>148</v>
      </c>
      <c r="C90" s="2"/>
      <c r="D90" s="289">
        <v>12593942.8835492</v>
      </c>
      <c r="E90" s="289">
        <v>12204065.861</v>
      </c>
      <c r="F90" s="289">
        <v>11869469.696963601</v>
      </c>
      <c r="G90" s="289">
        <v>10975560.309012</v>
      </c>
      <c r="H90" s="290">
        <v>10384677.3162625</v>
      </c>
    </row>
    <row r="91" spans="1:8" ht="15" x14ac:dyDescent="0.25">
      <c r="B91" s="20" t="s">
        <v>149</v>
      </c>
      <c r="C91" s="20"/>
      <c r="D91" s="292">
        <v>1662229.0481992003</v>
      </c>
      <c r="E91" s="292">
        <v>1589800.0302279999</v>
      </c>
      <c r="F91" s="292">
        <v>1579581.355671</v>
      </c>
      <c r="G91" s="292">
        <v>1929251.5524299997</v>
      </c>
      <c r="H91" s="293">
        <v>2769313.1917510722</v>
      </c>
    </row>
    <row r="92" spans="1:8" ht="15.75" customHeight="1" x14ac:dyDescent="0.2">
      <c r="B92" s="478" t="s">
        <v>298</v>
      </c>
      <c r="C92" s="478"/>
      <c r="D92" s="478"/>
      <c r="E92" s="471"/>
      <c r="F92" s="471"/>
      <c r="G92" s="471"/>
      <c r="H92" s="169"/>
    </row>
    <row r="93" spans="1:8" x14ac:dyDescent="0.2">
      <c r="B93" s="22"/>
      <c r="C93" s="22"/>
      <c r="D93" s="22"/>
      <c r="E93" s="22"/>
      <c r="F93" s="22"/>
      <c r="G93" s="22"/>
    </row>
    <row r="94" spans="1:8" ht="15" x14ac:dyDescent="0.25">
      <c r="A94" s="93"/>
      <c r="B94" s="10" t="s">
        <v>150</v>
      </c>
      <c r="C94" s="10"/>
      <c r="D94" s="10">
        <v>2019</v>
      </c>
      <c r="E94" s="10">
        <v>2020</v>
      </c>
      <c r="F94" s="10">
        <v>2021</v>
      </c>
      <c r="G94" s="10">
        <v>2022</v>
      </c>
      <c r="H94" s="198">
        <v>2023</v>
      </c>
    </row>
    <row r="95" spans="1:8" ht="15" x14ac:dyDescent="0.25">
      <c r="A95" s="93"/>
      <c r="B95" s="65" t="s">
        <v>151</v>
      </c>
      <c r="C95" s="62"/>
      <c r="D95" s="62">
        <v>13825756.806600001</v>
      </c>
      <c r="E95" s="62">
        <v>14532957</v>
      </c>
      <c r="F95" s="62">
        <v>14224401</v>
      </c>
      <c r="G95" s="62">
        <v>14182872</v>
      </c>
      <c r="H95" s="290">
        <v>13895747.73</v>
      </c>
    </row>
    <row r="96" spans="1:8" ht="15" x14ac:dyDescent="0.25">
      <c r="A96" s="93"/>
      <c r="B96" s="65" t="s">
        <v>152</v>
      </c>
      <c r="C96" s="62"/>
      <c r="D96" s="62">
        <v>58902027.534999996</v>
      </c>
      <c r="E96" s="62">
        <v>60311249</v>
      </c>
      <c r="F96" s="62">
        <v>52531374</v>
      </c>
      <c r="G96" s="62">
        <v>54969430</v>
      </c>
      <c r="H96" s="290">
        <v>49220935.885200001</v>
      </c>
    </row>
    <row r="97" spans="1:8" ht="15" x14ac:dyDescent="0.25">
      <c r="A97" s="93"/>
      <c r="B97" s="65" t="s">
        <v>153</v>
      </c>
      <c r="C97" s="62"/>
      <c r="D97" s="62">
        <v>6911829.4837999996</v>
      </c>
      <c r="E97" s="62">
        <v>7558912</v>
      </c>
      <c r="F97" s="62">
        <v>7465496</v>
      </c>
      <c r="G97" s="62">
        <v>8283605</v>
      </c>
      <c r="H97" s="290">
        <v>7117826.2973999996</v>
      </c>
    </row>
    <row r="98" spans="1:8" ht="15" x14ac:dyDescent="0.25">
      <c r="A98" s="93"/>
      <c r="B98" s="66" t="s">
        <v>154</v>
      </c>
      <c r="C98" s="64"/>
      <c r="D98" s="64">
        <v>2845470.3761</v>
      </c>
      <c r="E98" s="64">
        <v>2992689</v>
      </c>
      <c r="F98" s="64">
        <v>2899174</v>
      </c>
      <c r="G98" s="64">
        <v>1935789</v>
      </c>
      <c r="H98" s="293">
        <v>2225418.7135999999</v>
      </c>
    </row>
    <row r="99" spans="1:8" ht="15" x14ac:dyDescent="0.25">
      <c r="A99" s="93"/>
      <c r="B99" s="8"/>
      <c r="C99" s="168"/>
      <c r="D99" s="8"/>
      <c r="E99" s="169"/>
      <c r="F99" s="169"/>
      <c r="G99" s="169"/>
      <c r="H99" s="169"/>
    </row>
    <row r="100" spans="1:8" x14ac:dyDescent="0.2">
      <c r="A100" s="93"/>
      <c r="B100" s="33"/>
      <c r="C100" s="33"/>
      <c r="D100" s="33"/>
      <c r="E100" s="22"/>
      <c r="F100" s="22"/>
      <c r="G100" s="22"/>
    </row>
    <row r="101" spans="1:8" ht="15" x14ac:dyDescent="0.25">
      <c r="A101" s="93"/>
      <c r="B101" s="10" t="s">
        <v>155</v>
      </c>
      <c r="C101" s="10"/>
      <c r="D101" s="10">
        <v>2019</v>
      </c>
      <c r="E101" s="10">
        <v>2020</v>
      </c>
      <c r="F101" s="10">
        <v>2021</v>
      </c>
      <c r="G101" s="10">
        <v>2022</v>
      </c>
      <c r="H101" s="198">
        <v>2023</v>
      </c>
    </row>
    <row r="102" spans="1:8" ht="15" x14ac:dyDescent="0.25">
      <c r="A102" s="93"/>
      <c r="B102" s="35" t="s">
        <v>156</v>
      </c>
      <c r="C102" s="68"/>
      <c r="D102" s="68">
        <v>78.094879252766845</v>
      </c>
      <c r="E102" s="68">
        <v>81</v>
      </c>
      <c r="F102" s="68">
        <v>79</v>
      </c>
      <c r="G102" s="68">
        <v>80</v>
      </c>
      <c r="H102" s="86">
        <v>78.14398137503737</v>
      </c>
    </row>
    <row r="103" spans="1:8" x14ac:dyDescent="0.2">
      <c r="A103" s="93"/>
      <c r="B103" s="2" t="s">
        <v>157</v>
      </c>
      <c r="C103" s="62"/>
      <c r="D103" s="126">
        <v>55.768172403816983</v>
      </c>
      <c r="E103" s="126">
        <v>56.9</v>
      </c>
      <c r="F103" s="126">
        <v>53.7</v>
      </c>
      <c r="G103" s="126">
        <v>55.1</v>
      </c>
      <c r="H103" s="361">
        <v>53.082027128636014</v>
      </c>
    </row>
    <row r="104" spans="1:8" x14ac:dyDescent="0.2">
      <c r="A104" s="93"/>
      <c r="B104" s="2" t="s">
        <v>158</v>
      </c>
      <c r="C104" s="62"/>
      <c r="D104" s="126">
        <v>13.380034580353644</v>
      </c>
      <c r="E104" s="126">
        <v>14</v>
      </c>
      <c r="F104" s="126">
        <v>14.9</v>
      </c>
      <c r="G104" s="126">
        <v>14.5</v>
      </c>
      <c r="H104" s="361">
        <v>15.286038888442585</v>
      </c>
    </row>
    <row r="105" spans="1:8" x14ac:dyDescent="0.2">
      <c r="A105" s="93"/>
      <c r="B105" s="2" t="s">
        <v>153</v>
      </c>
      <c r="C105" s="62"/>
      <c r="D105" s="126">
        <v>6.5440887930267033</v>
      </c>
      <c r="E105" s="126">
        <v>7.1</v>
      </c>
      <c r="F105" s="126">
        <v>7.6</v>
      </c>
      <c r="G105" s="126">
        <v>8.3000000000000007</v>
      </c>
      <c r="H105" s="361">
        <v>7.6761776634383949</v>
      </c>
    </row>
    <row r="106" spans="1:8" x14ac:dyDescent="0.2">
      <c r="A106" s="93"/>
      <c r="B106" s="3" t="s">
        <v>159</v>
      </c>
      <c r="C106" s="64"/>
      <c r="D106" s="127">
        <v>2.4025834755694948</v>
      </c>
      <c r="E106" s="127">
        <v>2.5</v>
      </c>
      <c r="F106" s="127">
        <v>2.6</v>
      </c>
      <c r="G106" s="127">
        <v>1.6</v>
      </c>
      <c r="H106" s="363">
        <v>2.0997376945203818</v>
      </c>
    </row>
    <row r="107" spans="1:8" ht="15" x14ac:dyDescent="0.25">
      <c r="A107" s="93"/>
      <c r="B107" s="1" t="s">
        <v>160</v>
      </c>
      <c r="C107" s="69"/>
      <c r="D107" s="69">
        <v>21.905120747233159</v>
      </c>
      <c r="E107" s="69">
        <v>19</v>
      </c>
      <c r="F107" s="69">
        <v>21</v>
      </c>
      <c r="G107" s="69">
        <v>20</v>
      </c>
      <c r="H107" s="194">
        <v>21.856018624962626</v>
      </c>
    </row>
    <row r="108" spans="1:8" x14ac:dyDescent="0.2">
      <c r="A108" s="93"/>
      <c r="B108" s="2" t="s">
        <v>148</v>
      </c>
      <c r="C108" s="62"/>
      <c r="D108" s="126">
        <v>10.58294469878679</v>
      </c>
      <c r="E108" s="126">
        <v>10.199999999999999</v>
      </c>
      <c r="F108" s="126">
        <v>10.7</v>
      </c>
      <c r="G108" s="126">
        <v>9.6999999999999993</v>
      </c>
      <c r="H108" s="361">
        <v>9.9027165416471927</v>
      </c>
    </row>
    <row r="109" spans="1:8" x14ac:dyDescent="0.2">
      <c r="A109" s="93"/>
      <c r="B109" s="2" t="s">
        <v>145</v>
      </c>
      <c r="C109" s="62"/>
      <c r="D109" s="126">
        <v>6.5555547062078583</v>
      </c>
      <c r="E109" s="126">
        <v>4.9000000000000004</v>
      </c>
      <c r="F109" s="126">
        <v>5.7</v>
      </c>
      <c r="G109" s="126">
        <v>5.8</v>
      </c>
      <c r="H109" s="361">
        <v>6.1528741281768617</v>
      </c>
    </row>
    <row r="110" spans="1:8" x14ac:dyDescent="0.2">
      <c r="A110" s="93"/>
      <c r="B110" s="2" t="s">
        <v>146</v>
      </c>
      <c r="C110" s="62"/>
      <c r="D110" s="126">
        <v>3.0815332982978334</v>
      </c>
      <c r="E110" s="126">
        <v>3</v>
      </c>
      <c r="F110" s="126">
        <v>3.2</v>
      </c>
      <c r="G110" s="126">
        <v>2.9</v>
      </c>
      <c r="H110" s="361">
        <v>2.370895691111695</v>
      </c>
    </row>
    <row r="111" spans="1:8" x14ac:dyDescent="0.2">
      <c r="A111" s="93"/>
      <c r="B111" s="3" t="s">
        <v>149</v>
      </c>
      <c r="C111" s="64"/>
      <c r="D111" s="127">
        <v>1.6850880439406777</v>
      </c>
      <c r="E111" s="127">
        <v>1.4</v>
      </c>
      <c r="F111" s="127">
        <v>1.6</v>
      </c>
      <c r="G111" s="127">
        <v>2</v>
      </c>
      <c r="H111" s="363">
        <v>3.4295322640268764</v>
      </c>
    </row>
    <row r="112" spans="1:8" ht="15" x14ac:dyDescent="0.25">
      <c r="A112" s="93"/>
      <c r="B112" s="8"/>
      <c r="C112" s="168"/>
      <c r="D112" s="8"/>
      <c r="E112" s="8"/>
      <c r="F112" s="8"/>
      <c r="G112" s="8"/>
      <c r="H112" s="169"/>
    </row>
    <row r="113" spans="1:8" x14ac:dyDescent="0.2">
      <c r="A113" s="93"/>
      <c r="B113" s="93"/>
      <c r="C113" s="93"/>
      <c r="D113" s="93"/>
    </row>
    <row r="114" spans="1:8" ht="16.5" customHeight="1" x14ac:dyDescent="0.25">
      <c r="A114" s="93"/>
      <c r="B114" s="164" t="s">
        <v>161</v>
      </c>
      <c r="C114" s="164"/>
      <c r="D114" s="164">
        <v>2019</v>
      </c>
      <c r="E114" s="164">
        <v>2020</v>
      </c>
      <c r="F114" s="164">
        <v>2021</v>
      </c>
      <c r="G114" s="164">
        <v>2022</v>
      </c>
      <c r="H114" s="198">
        <v>2023</v>
      </c>
    </row>
    <row r="115" spans="1:8" ht="15" x14ac:dyDescent="0.25">
      <c r="A115" s="93"/>
      <c r="B115" s="2" t="s">
        <v>162</v>
      </c>
      <c r="C115" s="62"/>
      <c r="D115" s="128">
        <v>3.44</v>
      </c>
      <c r="E115" s="128">
        <v>3.68</v>
      </c>
      <c r="F115" s="128">
        <v>3.32</v>
      </c>
      <c r="G115" s="128">
        <v>3.38</v>
      </c>
      <c r="H115" s="284">
        <v>3.42</v>
      </c>
    </row>
    <row r="116" spans="1:8" ht="15" x14ac:dyDescent="0.25">
      <c r="A116" s="93"/>
      <c r="B116" s="20" t="s">
        <v>163</v>
      </c>
      <c r="C116" s="64"/>
      <c r="D116" s="129">
        <v>11.3</v>
      </c>
      <c r="E116" s="129">
        <v>11.4</v>
      </c>
      <c r="F116" s="129">
        <v>11.09</v>
      </c>
      <c r="G116" s="129">
        <v>11.33</v>
      </c>
      <c r="H116" s="285">
        <v>11.62</v>
      </c>
    </row>
    <row r="117" spans="1:8" ht="15" x14ac:dyDescent="0.25">
      <c r="A117" s="93"/>
      <c r="B117" s="28" t="s">
        <v>164</v>
      </c>
      <c r="C117" s="67"/>
      <c r="D117" s="130">
        <v>14.74</v>
      </c>
      <c r="E117" s="130">
        <v>15.08</v>
      </c>
      <c r="F117" s="130">
        <v>14.41</v>
      </c>
      <c r="G117" s="130">
        <v>14.71</v>
      </c>
      <c r="H117" s="286">
        <v>15.04</v>
      </c>
    </row>
    <row r="118" spans="1:8" ht="15" x14ac:dyDescent="0.25">
      <c r="A118" s="93"/>
      <c r="B118" s="8"/>
      <c r="C118" s="168"/>
      <c r="D118" s="169"/>
      <c r="E118" s="169"/>
      <c r="F118" s="169"/>
      <c r="G118" s="169"/>
      <c r="H118" s="169"/>
    </row>
    <row r="119" spans="1:8" x14ac:dyDescent="0.2">
      <c r="A119" s="93"/>
      <c r="B119" s="33"/>
      <c r="C119" s="33"/>
      <c r="D119" s="33"/>
      <c r="E119" s="22"/>
      <c r="F119" s="22"/>
      <c r="G119" s="22"/>
    </row>
    <row r="120" spans="1:8" ht="15" x14ac:dyDescent="0.25">
      <c r="A120" s="93"/>
      <c r="B120" s="10" t="s">
        <v>165</v>
      </c>
      <c r="C120" s="10"/>
      <c r="D120" s="10">
        <v>2019</v>
      </c>
      <c r="E120" s="10">
        <v>2020</v>
      </c>
      <c r="F120" s="10">
        <v>2021</v>
      </c>
      <c r="G120" s="10">
        <v>2022</v>
      </c>
      <c r="H120" s="198">
        <v>2023</v>
      </c>
    </row>
    <row r="121" spans="1:8" ht="15" x14ac:dyDescent="0.25">
      <c r="A121" s="93"/>
      <c r="B121" s="2" t="s">
        <v>139</v>
      </c>
      <c r="C121" s="62"/>
      <c r="D121" s="62">
        <v>3623860</v>
      </c>
      <c r="E121" s="62">
        <v>3468404</v>
      </c>
      <c r="F121" s="62">
        <v>4492261</v>
      </c>
      <c r="G121" s="62">
        <v>4143350</v>
      </c>
      <c r="H121" s="294">
        <v>4258046</v>
      </c>
    </row>
    <row r="122" spans="1:8" ht="15" x14ac:dyDescent="0.25">
      <c r="A122" s="93"/>
      <c r="B122" s="2" t="s">
        <v>153</v>
      </c>
      <c r="C122" s="62"/>
      <c r="D122" s="62">
        <v>68351452</v>
      </c>
      <c r="E122" s="62">
        <v>70563075</v>
      </c>
      <c r="F122" s="62">
        <v>62588575</v>
      </c>
      <c r="G122" s="62">
        <v>64881724</v>
      </c>
      <c r="H122" s="294">
        <v>58285769</v>
      </c>
    </row>
    <row r="123" spans="1:8" ht="15" x14ac:dyDescent="0.25">
      <c r="A123" s="93"/>
      <c r="B123" s="2" t="s">
        <v>158</v>
      </c>
      <c r="C123" s="62"/>
      <c r="D123" s="62">
        <v>14131917</v>
      </c>
      <c r="E123" s="62">
        <v>14828655</v>
      </c>
      <c r="F123" s="62">
        <v>14531364</v>
      </c>
      <c r="G123" s="62">
        <v>14489712</v>
      </c>
      <c r="H123" s="294">
        <v>14174160</v>
      </c>
    </row>
    <row r="124" spans="1:8" ht="15" x14ac:dyDescent="0.25">
      <c r="A124" s="93"/>
      <c r="B124" s="2" t="s">
        <v>166</v>
      </c>
      <c r="C124" s="2"/>
      <c r="D124" s="62">
        <v>23136064</v>
      </c>
      <c r="E124" s="62">
        <v>20594613</v>
      </c>
      <c r="F124" s="62">
        <v>20704626</v>
      </c>
      <c r="G124" s="62">
        <v>20316738</v>
      </c>
      <c r="H124" s="294">
        <v>20266251</v>
      </c>
    </row>
    <row r="125" spans="1:8" ht="15" x14ac:dyDescent="0.25">
      <c r="A125" s="93"/>
      <c r="B125" s="2" t="s">
        <v>167</v>
      </c>
      <c r="C125" s="2"/>
      <c r="D125" s="62">
        <v>0</v>
      </c>
      <c r="E125" s="62">
        <v>0</v>
      </c>
      <c r="F125" s="62">
        <v>0</v>
      </c>
      <c r="G125" s="62">
        <v>0</v>
      </c>
      <c r="H125" s="294">
        <v>0</v>
      </c>
    </row>
    <row r="126" spans="1:8" ht="15" x14ac:dyDescent="0.25">
      <c r="A126" s="93"/>
      <c r="B126" s="20" t="s">
        <v>168</v>
      </c>
      <c r="C126" s="119"/>
      <c r="D126" s="64">
        <v>-3034416</v>
      </c>
      <c r="E126" s="64">
        <v>-2972567</v>
      </c>
      <c r="F126" s="64">
        <v>-2846131</v>
      </c>
      <c r="G126" s="64">
        <v>-3022088</v>
      </c>
      <c r="H126" s="302">
        <v>-2609229</v>
      </c>
    </row>
    <row r="127" spans="1:8" ht="15" x14ac:dyDescent="0.25">
      <c r="A127" s="93"/>
      <c r="B127" s="28" t="s">
        <v>42</v>
      </c>
      <c r="C127" s="120"/>
      <c r="D127" s="67">
        <v>106208877</v>
      </c>
      <c r="E127" s="67">
        <v>106482180</v>
      </c>
      <c r="F127" s="67">
        <v>99470695</v>
      </c>
      <c r="G127" s="67">
        <v>100809436</v>
      </c>
      <c r="H127" s="303">
        <v>94374997</v>
      </c>
    </row>
    <row r="128" spans="1:8" ht="15" x14ac:dyDescent="0.25">
      <c r="A128" s="93"/>
      <c r="B128" s="168"/>
      <c r="C128" s="168"/>
      <c r="D128" s="168"/>
      <c r="E128" s="169"/>
      <c r="F128" s="169"/>
      <c r="G128" s="169"/>
      <c r="H128" s="169"/>
    </row>
    <row r="129" spans="1:11" x14ac:dyDescent="0.2">
      <c r="A129" s="93"/>
      <c r="B129" s="33"/>
      <c r="C129" s="33"/>
      <c r="D129" s="33"/>
      <c r="E129" s="22"/>
      <c r="F129" s="22"/>
      <c r="G129" s="22"/>
    </row>
    <row r="130" spans="1:11" ht="15" x14ac:dyDescent="0.25">
      <c r="A130" s="93"/>
      <c r="B130" s="10" t="s">
        <v>169</v>
      </c>
      <c r="C130" s="10"/>
      <c r="D130" s="10">
        <v>2019</v>
      </c>
      <c r="E130" s="10">
        <v>2020</v>
      </c>
      <c r="F130" s="10">
        <v>2021</v>
      </c>
      <c r="G130" s="10">
        <v>2022</v>
      </c>
      <c r="H130" s="198">
        <v>2023</v>
      </c>
    </row>
    <row r="131" spans="1:11" ht="15" x14ac:dyDescent="0.25">
      <c r="A131" s="93"/>
      <c r="B131" s="2" t="s">
        <v>139</v>
      </c>
      <c r="C131" s="62"/>
      <c r="D131" s="62">
        <v>1781993</v>
      </c>
      <c r="E131" s="62">
        <v>1727100</v>
      </c>
      <c r="F131" s="62">
        <v>1764440</v>
      </c>
      <c r="G131" s="62">
        <v>1607535</v>
      </c>
      <c r="H131" s="86">
        <v>1388552</v>
      </c>
    </row>
    <row r="132" spans="1:11" ht="15" x14ac:dyDescent="0.25">
      <c r="A132" s="93"/>
      <c r="B132" s="2" t="s">
        <v>166</v>
      </c>
      <c r="C132" s="62"/>
      <c r="D132" s="62">
        <v>2049137</v>
      </c>
      <c r="E132" s="62">
        <v>1999140</v>
      </c>
      <c r="F132" s="62">
        <v>2038279</v>
      </c>
      <c r="G132" s="62">
        <v>1957781</v>
      </c>
      <c r="H132" s="86">
        <v>1775586</v>
      </c>
    </row>
    <row r="133" spans="1:11" ht="15" x14ac:dyDescent="0.25">
      <c r="A133" s="93"/>
      <c r="B133" s="2" t="s">
        <v>158</v>
      </c>
      <c r="C133" s="62"/>
      <c r="D133" s="62">
        <v>1715</v>
      </c>
      <c r="E133" s="62">
        <v>4077</v>
      </c>
      <c r="F133" s="62">
        <v>505</v>
      </c>
      <c r="G133" s="62">
        <v>260</v>
      </c>
      <c r="H133" s="304">
        <v>0</v>
      </c>
    </row>
    <row r="134" spans="1:11" ht="15" x14ac:dyDescent="0.25">
      <c r="A134" s="93"/>
      <c r="B134" s="20" t="s">
        <v>167</v>
      </c>
      <c r="C134" s="20"/>
      <c r="D134" s="64">
        <v>195472</v>
      </c>
      <c r="E134" s="64">
        <v>203891</v>
      </c>
      <c r="F134" s="64">
        <v>231658</v>
      </c>
      <c r="G134" s="64">
        <v>201064</v>
      </c>
      <c r="H134" s="195">
        <v>185405</v>
      </c>
    </row>
    <row r="135" spans="1:11" ht="15" x14ac:dyDescent="0.25">
      <c r="A135" s="93"/>
      <c r="B135" s="39" t="s">
        <v>42</v>
      </c>
      <c r="C135" s="39"/>
      <c r="D135" s="153">
        <v>4028317</v>
      </c>
      <c r="E135" s="153">
        <v>3930131</v>
      </c>
      <c r="F135" s="153">
        <v>4034883</v>
      </c>
      <c r="G135" s="153">
        <v>3766640</v>
      </c>
      <c r="H135" s="153">
        <v>3349543</v>
      </c>
    </row>
    <row r="136" spans="1:11" ht="15" x14ac:dyDescent="0.25">
      <c r="A136" s="93"/>
      <c r="B136" s="8"/>
      <c r="C136" s="8"/>
      <c r="D136" s="8"/>
      <c r="E136" s="477"/>
      <c r="F136" s="477"/>
      <c r="G136" s="477"/>
      <c r="H136" s="169"/>
    </row>
    <row r="137" spans="1:11" ht="15" x14ac:dyDescent="0.25">
      <c r="A137" s="93"/>
      <c r="B137" s="93"/>
      <c r="C137" s="93"/>
      <c r="D137" s="8"/>
      <c r="E137" s="80"/>
      <c r="F137" s="80"/>
      <c r="G137" s="80"/>
      <c r="H137" s="93"/>
    </row>
    <row r="138" spans="1:11" ht="15" x14ac:dyDescent="0.25">
      <c r="A138" s="93"/>
      <c r="B138" s="74"/>
      <c r="C138" s="74"/>
      <c r="D138" s="74">
        <v>2019</v>
      </c>
      <c r="E138" s="74">
        <v>2020</v>
      </c>
      <c r="F138" s="74">
        <v>2021</v>
      </c>
      <c r="G138" s="74">
        <v>2022</v>
      </c>
      <c r="H138" s="199">
        <v>2023</v>
      </c>
    </row>
    <row r="139" spans="1:11" ht="15" x14ac:dyDescent="0.25">
      <c r="A139" s="93"/>
      <c r="B139" s="55" t="s">
        <v>170</v>
      </c>
      <c r="C139" s="64"/>
      <c r="D139" s="64">
        <v>9</v>
      </c>
      <c r="E139" s="64">
        <v>5</v>
      </c>
      <c r="F139" s="64">
        <v>44</v>
      </c>
      <c r="G139" s="64">
        <v>61</v>
      </c>
      <c r="H139" s="200">
        <v>55</v>
      </c>
      <c r="K139" s="287"/>
    </row>
    <row r="140" spans="1:11" x14ac:dyDescent="0.2">
      <c r="A140" s="93"/>
      <c r="B140" s="93"/>
      <c r="C140" s="451"/>
      <c r="D140" s="451"/>
    </row>
    <row r="141" spans="1:11" x14ac:dyDescent="0.2">
      <c r="A141" s="93"/>
      <c r="B141" s="93"/>
      <c r="C141" s="93"/>
      <c r="D141" s="93"/>
    </row>
  </sheetData>
  <mergeCells count="9">
    <mergeCell ref="B11:C11"/>
    <mergeCell ref="B70:G70"/>
    <mergeCell ref="B58:G58"/>
    <mergeCell ref="C140:D140"/>
    <mergeCell ref="E136:G136"/>
    <mergeCell ref="E92:G92"/>
    <mergeCell ref="E79:G79"/>
    <mergeCell ref="B92:D92"/>
    <mergeCell ref="B47:G47"/>
  </mergeCells>
  <pageMargins left="0.7" right="0.7" top="0.75" bottom="0.75" header="0.3" footer="0.3"/>
  <pageSetup paperSize="8" scale="79" fitToHeight="0" orientation="portrait" r:id="rId1"/>
  <rowBreaks count="1" manualBreakCount="1">
    <brk id="72" min="1" max="7" man="1"/>
  </rowBreaks>
  <ignoredErrors>
    <ignoredError sqref="H29"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B3:H148"/>
  <sheetViews>
    <sheetView topLeftCell="A105" zoomScale="115" zoomScaleNormal="115" workbookViewId="0">
      <selection activeCell="C136" sqref="C136"/>
    </sheetView>
  </sheetViews>
  <sheetFormatPr defaultColWidth="9.28515625" defaultRowHeight="14.25" x14ac:dyDescent="0.2"/>
  <cols>
    <col min="1" max="1" width="9.28515625" style="311"/>
    <col min="2" max="2" width="73.42578125" style="311" customWidth="1"/>
    <col min="3" max="3" width="9.28515625" style="311"/>
    <col min="4" max="6" width="17.7109375" style="311" bestFit="1" customWidth="1"/>
    <col min="7" max="7" width="17.7109375" style="311" customWidth="1"/>
    <col min="8" max="8" width="9.28515625" style="311"/>
    <col min="9" max="9" width="16.85546875" style="311" customWidth="1"/>
    <col min="10" max="16384" width="9.28515625" style="311"/>
  </cols>
  <sheetData>
    <row r="3" spans="2:7" ht="18" x14ac:dyDescent="0.25">
      <c r="B3" s="99" t="s">
        <v>171</v>
      </c>
      <c r="C3" s="100"/>
      <c r="D3" s="100"/>
      <c r="E3" s="100"/>
      <c r="F3" s="100"/>
      <c r="G3" s="100"/>
    </row>
    <row r="4" spans="2:7" ht="15" x14ac:dyDescent="0.25">
      <c r="B4" s="7"/>
      <c r="C4" s="7"/>
      <c r="D4" s="158"/>
      <c r="E4" s="7"/>
      <c r="F4" s="7"/>
      <c r="G4" s="7"/>
    </row>
    <row r="5" spans="2:7" ht="17.25" x14ac:dyDescent="0.25">
      <c r="B5" s="1" t="s">
        <v>172</v>
      </c>
      <c r="C5" s="110"/>
      <c r="D5" s="110">
        <v>2020</v>
      </c>
      <c r="E5" s="110">
        <v>2021</v>
      </c>
      <c r="F5" s="110">
        <v>2022</v>
      </c>
      <c r="G5" s="336">
        <v>2023</v>
      </c>
    </row>
    <row r="6" spans="2:7" x14ac:dyDescent="0.2">
      <c r="B6" s="2" t="s">
        <v>173</v>
      </c>
      <c r="C6" s="2"/>
      <c r="D6" s="337">
        <v>21737.613000000001</v>
      </c>
      <c r="E6" s="337">
        <v>20224.989000000001</v>
      </c>
      <c r="F6" s="337">
        <v>22937.553</v>
      </c>
      <c r="G6" s="337">
        <v>24644.993095000002</v>
      </c>
    </row>
    <row r="7" spans="2:7" x14ac:dyDescent="0.2">
      <c r="B7" s="2" t="s">
        <v>174</v>
      </c>
      <c r="C7" s="2"/>
      <c r="D7" s="337">
        <v>199316.88099999999</v>
      </c>
      <c r="E7" s="337">
        <v>204545.02799999999</v>
      </c>
      <c r="F7" s="337">
        <v>195902.93799999999</v>
      </c>
      <c r="G7" s="337">
        <v>180611.93766491601</v>
      </c>
    </row>
    <row r="8" spans="2:7" x14ac:dyDescent="0.2">
      <c r="B8" s="2" t="s">
        <v>175</v>
      </c>
      <c r="C8" s="2"/>
      <c r="D8" s="337">
        <v>3552.8690000000001</v>
      </c>
      <c r="E8" s="337">
        <v>3387.4769999999999</v>
      </c>
      <c r="F8" s="337">
        <v>2794.56</v>
      </c>
      <c r="G8" s="337">
        <v>3235.6664324158596</v>
      </c>
    </row>
    <row r="9" spans="2:7" x14ac:dyDescent="0.2">
      <c r="B9" s="2" t="s">
        <v>176</v>
      </c>
      <c r="C9" s="2"/>
      <c r="D9" s="337">
        <v>176466.28400000001</v>
      </c>
      <c r="E9" s="337">
        <v>182512.28700000001</v>
      </c>
      <c r="F9" s="337">
        <v>174568.05799999999</v>
      </c>
      <c r="G9" s="337">
        <v>162128.25771250002</v>
      </c>
    </row>
    <row r="10" spans="2:7" x14ac:dyDescent="0.2">
      <c r="B10" s="2" t="s">
        <v>177</v>
      </c>
      <c r="C10" s="2"/>
      <c r="D10" s="337">
        <v>19297.728999999999</v>
      </c>
      <c r="E10" s="337">
        <v>18645.263999999999</v>
      </c>
      <c r="F10" s="337">
        <v>18540.32</v>
      </c>
      <c r="G10" s="337">
        <v>15248.013519999999</v>
      </c>
    </row>
    <row r="11" spans="2:7" ht="15.75" customHeight="1" x14ac:dyDescent="0.25">
      <c r="B11" s="35" t="s">
        <v>178</v>
      </c>
      <c r="C11" s="35"/>
      <c r="D11" s="338">
        <v>221054.49400000001</v>
      </c>
      <c r="E11" s="338">
        <v>224770.01699999999</v>
      </c>
      <c r="F11" s="338">
        <v>218840.49</v>
      </c>
      <c r="G11" s="338">
        <v>205256.93075991602</v>
      </c>
    </row>
    <row r="12" spans="2:7" ht="17.25" customHeight="1" x14ac:dyDescent="0.2">
      <c r="B12" s="479" t="s">
        <v>299</v>
      </c>
      <c r="C12" s="479"/>
      <c r="D12" s="479"/>
      <c r="E12" s="479"/>
      <c r="F12" s="479"/>
      <c r="G12" s="169"/>
    </row>
    <row r="13" spans="2:7" x14ac:dyDescent="0.2">
      <c r="B13" s="80"/>
      <c r="C13" s="339"/>
      <c r="D13" s="339"/>
      <c r="E13" s="339"/>
      <c r="F13" s="339"/>
      <c r="G13" s="340"/>
    </row>
    <row r="14" spans="2:7" ht="15" x14ac:dyDescent="0.25">
      <c r="B14" s="1" t="s">
        <v>179</v>
      </c>
      <c r="C14" s="110"/>
      <c r="D14" s="110">
        <v>2020</v>
      </c>
      <c r="E14" s="110">
        <v>2021</v>
      </c>
      <c r="F14" s="110">
        <v>2022</v>
      </c>
      <c r="G14" s="341">
        <v>2023</v>
      </c>
    </row>
    <row r="15" spans="2:7" x14ac:dyDescent="0.2">
      <c r="B15" s="43" t="s">
        <v>174</v>
      </c>
      <c r="C15" s="342"/>
      <c r="D15" s="82">
        <v>90</v>
      </c>
      <c r="E15" s="82">
        <v>91</v>
      </c>
      <c r="F15" s="13">
        <v>90</v>
      </c>
      <c r="G15" s="343">
        <f>G7/G11*100</f>
        <v>87.993100645246102</v>
      </c>
    </row>
    <row r="16" spans="2:7" x14ac:dyDescent="0.2">
      <c r="B16" s="344" t="s">
        <v>180</v>
      </c>
      <c r="C16" s="345"/>
      <c r="D16" s="83">
        <v>10</v>
      </c>
      <c r="E16" s="83">
        <v>9</v>
      </c>
      <c r="F16" s="27">
        <v>10</v>
      </c>
      <c r="G16" s="346">
        <f>100-G15</f>
        <v>12.006899354753898</v>
      </c>
    </row>
    <row r="17" spans="2:7" x14ac:dyDescent="0.2">
      <c r="B17" s="80"/>
      <c r="C17" s="333"/>
      <c r="D17" s="80"/>
      <c r="E17" s="80"/>
      <c r="F17" s="80"/>
      <c r="G17" s="169"/>
    </row>
    <row r="18" spans="2:7" x14ac:dyDescent="0.2">
      <c r="B18" s="80"/>
      <c r="C18" s="339"/>
      <c r="D18" s="347"/>
      <c r="E18" s="339"/>
      <c r="F18" s="339"/>
      <c r="G18" s="340"/>
    </row>
    <row r="19" spans="2:7" ht="15" x14ac:dyDescent="0.25">
      <c r="B19" s="1" t="s">
        <v>181</v>
      </c>
      <c r="C19" s="110"/>
      <c r="D19" s="110">
        <v>2020</v>
      </c>
      <c r="E19" s="110">
        <v>2021</v>
      </c>
      <c r="F19" s="110">
        <v>2022</v>
      </c>
      <c r="G19" s="341">
        <v>2023</v>
      </c>
    </row>
    <row r="20" spans="2:7" x14ac:dyDescent="0.2">
      <c r="B20" s="2" t="s">
        <v>182</v>
      </c>
      <c r="C20" s="342"/>
      <c r="D20" s="71">
        <v>74208.554000000004</v>
      </c>
      <c r="E20" s="71">
        <v>76063.311000000002</v>
      </c>
      <c r="F20" s="13">
        <v>68654.191999999995</v>
      </c>
      <c r="G20" s="343">
        <v>66088.204734774787</v>
      </c>
    </row>
    <row r="21" spans="2:7" x14ac:dyDescent="0.2">
      <c r="B21" s="3" t="s">
        <v>183</v>
      </c>
      <c r="C21" s="345"/>
      <c r="D21" s="72">
        <v>145825.66500000001</v>
      </c>
      <c r="E21" s="72">
        <v>146358.53599999999</v>
      </c>
      <c r="F21" s="27">
        <v>146439.38699999999</v>
      </c>
      <c r="G21" s="346">
        <v>135320.11732041498</v>
      </c>
    </row>
    <row r="22" spans="2:7" x14ac:dyDescent="0.2">
      <c r="B22" s="80"/>
      <c r="C22" s="333"/>
      <c r="D22" s="80"/>
      <c r="E22" s="80"/>
      <c r="F22" s="80"/>
      <c r="G22" s="169"/>
    </row>
    <row r="23" spans="2:7" x14ac:dyDescent="0.2">
      <c r="B23" s="348"/>
      <c r="C23" s="340"/>
      <c r="D23" s="340"/>
      <c r="E23" s="340"/>
      <c r="F23" s="340"/>
      <c r="G23" s="340"/>
    </row>
    <row r="24" spans="2:7" ht="15" x14ac:dyDescent="0.25">
      <c r="B24" s="10" t="s">
        <v>184</v>
      </c>
      <c r="C24" s="47"/>
      <c r="D24" s="47">
        <v>2020</v>
      </c>
      <c r="E24" s="47">
        <v>2021</v>
      </c>
      <c r="F24" s="47">
        <v>2022</v>
      </c>
      <c r="G24" s="341">
        <v>2023</v>
      </c>
    </row>
    <row r="25" spans="2:7" x14ac:dyDescent="0.2">
      <c r="B25" s="2" t="s">
        <v>185</v>
      </c>
      <c r="C25" s="349"/>
      <c r="D25" s="71">
        <v>150050.69200000001</v>
      </c>
      <c r="E25" s="71">
        <v>151265.69899999999</v>
      </c>
      <c r="F25" s="71">
        <v>149495.37</v>
      </c>
      <c r="G25" s="85">
        <v>141613.17948463198</v>
      </c>
    </row>
    <row r="26" spans="2:7" x14ac:dyDescent="0.2">
      <c r="B26" s="2" t="s">
        <v>186</v>
      </c>
      <c r="C26" s="349"/>
      <c r="D26" s="71">
        <v>64706.665999999997</v>
      </c>
      <c r="E26" s="71">
        <v>65762.023000000001</v>
      </c>
      <c r="F26" s="71">
        <v>60934.218000000001</v>
      </c>
      <c r="G26" s="85">
        <v>57200.871243109097</v>
      </c>
    </row>
    <row r="27" spans="2:7" x14ac:dyDescent="0.2">
      <c r="B27" s="2" t="s">
        <v>187</v>
      </c>
      <c r="C27" s="349"/>
      <c r="D27" s="71">
        <v>35.067999999999998</v>
      </c>
      <c r="E27" s="71">
        <v>30.638000000000002</v>
      </c>
      <c r="F27" s="71">
        <v>41.890999999999998</v>
      </c>
      <c r="G27" s="85">
        <v>41.890499999999996</v>
      </c>
    </row>
    <row r="28" spans="2:7" x14ac:dyDescent="0.2">
      <c r="B28" s="20" t="s">
        <v>188</v>
      </c>
      <c r="C28" s="350"/>
      <c r="D28" s="72">
        <v>1129.174</v>
      </c>
      <c r="E28" s="72">
        <v>1759.703</v>
      </c>
      <c r="F28" s="72">
        <v>1678.58</v>
      </c>
      <c r="G28" s="312">
        <v>1665.2951012973599</v>
      </c>
    </row>
    <row r="29" spans="2:7" ht="15" x14ac:dyDescent="0.25">
      <c r="B29" s="10" t="s">
        <v>189</v>
      </c>
      <c r="C29" s="351"/>
      <c r="D29" s="352">
        <v>215921.6</v>
      </c>
      <c r="E29" s="352">
        <v>218818.06299999999</v>
      </c>
      <c r="F29" s="352">
        <v>212150.05900000001</v>
      </c>
      <c r="G29" s="352">
        <v>200521.23632903845</v>
      </c>
    </row>
    <row r="30" spans="2:7" x14ac:dyDescent="0.2">
      <c r="B30" s="20" t="s">
        <v>190</v>
      </c>
      <c r="C30" s="350"/>
      <c r="D30" s="72">
        <v>15081.040999999999</v>
      </c>
      <c r="E30" s="72">
        <v>12980.304</v>
      </c>
      <c r="F30" s="72">
        <v>11793.073</v>
      </c>
      <c r="G30" s="312">
        <v>12335.7699961091</v>
      </c>
    </row>
    <row r="31" spans="2:7" ht="15" x14ac:dyDescent="0.25">
      <c r="B31" s="10" t="s">
        <v>191</v>
      </c>
      <c r="C31" s="351"/>
      <c r="D31" s="352">
        <v>200840.55799999999</v>
      </c>
      <c r="E31" s="352">
        <v>205837.758</v>
      </c>
      <c r="F31" s="352">
        <v>200356.986</v>
      </c>
      <c r="G31" s="352">
        <v>188185.46633292935</v>
      </c>
    </row>
    <row r="32" spans="2:7" x14ac:dyDescent="0.2">
      <c r="B32" s="2" t="s">
        <v>192</v>
      </c>
      <c r="C32" s="353"/>
      <c r="D32" s="71">
        <v>16772.672999999999</v>
      </c>
      <c r="E32" s="71">
        <v>17813.740000000002</v>
      </c>
      <c r="F32" s="71">
        <v>21368.559000000001</v>
      </c>
      <c r="G32" s="85">
        <v>23803.234144819999</v>
      </c>
    </row>
    <row r="33" spans="2:7" x14ac:dyDescent="0.2">
      <c r="B33" s="20" t="s">
        <v>193</v>
      </c>
      <c r="C33" s="350"/>
      <c r="D33" s="72">
        <v>199148.927</v>
      </c>
      <c r="E33" s="72">
        <v>201004.323</v>
      </c>
      <c r="F33" s="72">
        <v>190781.5</v>
      </c>
      <c r="G33" s="312">
        <v>176718.00218421847</v>
      </c>
    </row>
    <row r="34" spans="2:7" x14ac:dyDescent="0.2">
      <c r="B34" s="354"/>
      <c r="C34" s="77"/>
      <c r="D34" s="77"/>
      <c r="E34" s="77"/>
      <c r="F34" s="77"/>
      <c r="G34" s="77"/>
    </row>
    <row r="35" spans="2:7" ht="12.75" customHeight="1" x14ac:dyDescent="0.2">
      <c r="B35" s="348"/>
      <c r="C35" s="340"/>
      <c r="D35" s="340"/>
      <c r="E35" s="340"/>
      <c r="F35" s="340"/>
      <c r="G35" s="340"/>
    </row>
    <row r="36" spans="2:7" ht="15" x14ac:dyDescent="0.25">
      <c r="B36" s="10" t="s">
        <v>194</v>
      </c>
      <c r="C36" s="47"/>
      <c r="D36" s="47">
        <v>2020</v>
      </c>
      <c r="E36" s="47">
        <v>2021</v>
      </c>
      <c r="F36" s="47">
        <v>2022</v>
      </c>
      <c r="G36" s="341">
        <v>2023</v>
      </c>
    </row>
    <row r="37" spans="2:7" x14ac:dyDescent="0.2">
      <c r="B37" s="2" t="s">
        <v>195</v>
      </c>
      <c r="C37" s="342"/>
      <c r="D37" s="62">
        <v>29754</v>
      </c>
      <c r="E37" s="62">
        <v>27455</v>
      </c>
      <c r="F37" s="13">
        <v>28479</v>
      </c>
      <c r="G37" s="85">
        <v>29204.588257886899</v>
      </c>
    </row>
    <row r="38" spans="2:7" x14ac:dyDescent="0.2">
      <c r="B38" s="2" t="s">
        <v>196</v>
      </c>
      <c r="C38" s="62"/>
      <c r="D38" s="62">
        <v>62</v>
      </c>
      <c r="E38" s="62">
        <v>44</v>
      </c>
      <c r="F38" s="13">
        <v>62</v>
      </c>
      <c r="G38" s="85">
        <v>54.598024690840994</v>
      </c>
    </row>
    <row r="39" spans="2:7" x14ac:dyDescent="0.2">
      <c r="B39" s="18" t="s">
        <v>197</v>
      </c>
      <c r="C39" s="62"/>
      <c r="D39" s="62">
        <v>5676</v>
      </c>
      <c r="E39" s="62">
        <v>4039</v>
      </c>
      <c r="F39" s="13">
        <v>5577</v>
      </c>
      <c r="G39" s="85">
        <v>5730.3477791265304</v>
      </c>
    </row>
    <row r="40" spans="2:7" x14ac:dyDescent="0.2">
      <c r="B40" s="18" t="s">
        <v>198</v>
      </c>
      <c r="C40" s="355"/>
      <c r="D40" s="17">
        <v>2361</v>
      </c>
      <c r="E40" s="17">
        <v>2151</v>
      </c>
      <c r="F40" s="356">
        <v>3075.5821762481496</v>
      </c>
      <c r="G40" s="85">
        <v>3227.7312826600105</v>
      </c>
    </row>
    <row r="41" spans="2:7" x14ac:dyDescent="0.2">
      <c r="B41" s="3" t="s">
        <v>199</v>
      </c>
      <c r="C41" s="350"/>
      <c r="D41" s="53">
        <v>3314.6020496247302</v>
      </c>
      <c r="E41" s="53">
        <v>1887.7223497206601</v>
      </c>
      <c r="F41" s="53">
        <v>2501.4362770037401</v>
      </c>
      <c r="G41" s="312">
        <v>2502.6164964665199</v>
      </c>
    </row>
    <row r="42" spans="2:7" x14ac:dyDescent="0.2">
      <c r="B42" s="80"/>
      <c r="C42" s="333"/>
      <c r="D42" s="339"/>
      <c r="E42" s="339"/>
      <c r="F42" s="339"/>
      <c r="G42" s="169"/>
    </row>
    <row r="43" spans="2:7" x14ac:dyDescent="0.2">
      <c r="B43" s="80"/>
      <c r="C43" s="339"/>
      <c r="D43" s="339"/>
      <c r="E43" s="339"/>
      <c r="F43" s="339"/>
      <c r="G43" s="340"/>
    </row>
    <row r="44" spans="2:7" ht="17.25" x14ac:dyDescent="0.25">
      <c r="B44" s="1" t="s">
        <v>200</v>
      </c>
      <c r="C44" s="110"/>
      <c r="D44" s="110"/>
      <c r="E44" s="110"/>
      <c r="F44" s="110">
        <v>2022</v>
      </c>
      <c r="G44" s="341">
        <v>2023</v>
      </c>
    </row>
    <row r="45" spans="2:7" ht="15" x14ac:dyDescent="0.25">
      <c r="B45" s="357" t="s">
        <v>201</v>
      </c>
      <c r="C45" s="342"/>
      <c r="D45" s="342"/>
      <c r="E45" s="342"/>
      <c r="F45" s="358">
        <v>94.2</v>
      </c>
      <c r="G45" s="283">
        <f>SUM(G46:G49)</f>
        <v>94.1</v>
      </c>
    </row>
    <row r="46" spans="2:7" x14ac:dyDescent="0.2">
      <c r="B46" s="359" t="s">
        <v>202</v>
      </c>
      <c r="C46" s="342"/>
      <c r="D46" s="342"/>
      <c r="E46" s="342"/>
      <c r="F46" s="360">
        <v>68.8</v>
      </c>
      <c r="G46" s="361">
        <v>68.2</v>
      </c>
    </row>
    <row r="47" spans="2:7" x14ac:dyDescent="0.2">
      <c r="B47" s="359" t="s">
        <v>203</v>
      </c>
      <c r="C47" s="342"/>
      <c r="D47" s="342"/>
      <c r="E47" s="342"/>
      <c r="F47" s="360">
        <v>7.1</v>
      </c>
      <c r="G47" s="361">
        <v>7.1</v>
      </c>
    </row>
    <row r="48" spans="2:7" x14ac:dyDescent="0.2">
      <c r="B48" s="359" t="s">
        <v>204</v>
      </c>
      <c r="C48" s="342"/>
      <c r="D48" s="342"/>
      <c r="E48" s="342"/>
      <c r="F48" s="360">
        <v>1.2</v>
      </c>
      <c r="G48" s="361">
        <v>0.8</v>
      </c>
    </row>
    <row r="49" spans="2:7" x14ac:dyDescent="0.2">
      <c r="B49" s="70" t="s">
        <v>205</v>
      </c>
      <c r="C49" s="345"/>
      <c r="D49" s="345"/>
      <c r="E49" s="345"/>
      <c r="F49" s="362">
        <v>17.2</v>
      </c>
      <c r="G49" s="363">
        <v>18</v>
      </c>
    </row>
    <row r="50" spans="2:7" ht="15" x14ac:dyDescent="0.25">
      <c r="B50" s="364" t="s">
        <v>206</v>
      </c>
      <c r="C50" s="365"/>
      <c r="D50" s="365"/>
      <c r="E50" s="365"/>
      <c r="F50" s="366">
        <v>2.5</v>
      </c>
      <c r="G50" s="367">
        <v>2.4</v>
      </c>
    </row>
    <row r="51" spans="2:7" x14ac:dyDescent="0.2">
      <c r="B51" s="359" t="s">
        <v>207</v>
      </c>
      <c r="C51" s="342"/>
      <c r="D51" s="342"/>
      <c r="E51" s="342"/>
      <c r="F51" s="360">
        <v>0.2</v>
      </c>
      <c r="G51" s="361">
        <v>0.2</v>
      </c>
    </row>
    <row r="52" spans="2:7" x14ac:dyDescent="0.2">
      <c r="B52" s="359" t="s">
        <v>208</v>
      </c>
      <c r="C52" s="342"/>
      <c r="D52" s="342"/>
      <c r="E52" s="342"/>
      <c r="F52" s="360">
        <v>2</v>
      </c>
      <c r="G52" s="361">
        <v>1.9</v>
      </c>
    </row>
    <row r="53" spans="2:7" x14ac:dyDescent="0.2">
      <c r="B53" s="359" t="s">
        <v>209</v>
      </c>
      <c r="C53" s="342"/>
      <c r="D53" s="342"/>
      <c r="E53" s="342"/>
      <c r="F53" s="360">
        <v>0.3</v>
      </c>
      <c r="G53" s="361">
        <v>0.3</v>
      </c>
    </row>
    <row r="54" spans="2:7" x14ac:dyDescent="0.2">
      <c r="B54" s="20" t="s">
        <v>210</v>
      </c>
      <c r="C54" s="345"/>
      <c r="D54" s="345"/>
      <c r="E54" s="345"/>
      <c r="F54" s="362">
        <v>0.03</v>
      </c>
      <c r="G54" s="363">
        <v>0.03</v>
      </c>
    </row>
    <row r="55" spans="2:7" ht="15" x14ac:dyDescent="0.25">
      <c r="B55" s="28" t="s">
        <v>211</v>
      </c>
      <c r="C55" s="368"/>
      <c r="D55" s="368"/>
      <c r="E55" s="368"/>
      <c r="F55" s="369">
        <v>3.3</v>
      </c>
      <c r="G55" s="370">
        <v>3.5</v>
      </c>
    </row>
    <row r="56" spans="2:7" ht="18.75" customHeight="1" x14ac:dyDescent="0.2">
      <c r="B56" s="479" t="s">
        <v>300</v>
      </c>
      <c r="C56" s="479"/>
      <c r="D56" s="479"/>
      <c r="E56" s="479"/>
      <c r="F56" s="479"/>
      <c r="G56" s="112"/>
    </row>
    <row r="57" spans="2:7" x14ac:dyDescent="0.2">
      <c r="B57" s="112"/>
      <c r="C57" s="112"/>
      <c r="D57" s="112"/>
      <c r="E57" s="112"/>
      <c r="F57" s="112"/>
      <c r="G57" s="112"/>
    </row>
    <row r="58" spans="2:7" x14ac:dyDescent="0.2">
      <c r="B58" s="80"/>
      <c r="C58" s="80"/>
      <c r="D58" s="80"/>
      <c r="E58" s="80"/>
      <c r="F58" s="80"/>
      <c r="G58" s="80"/>
    </row>
    <row r="59" spans="2:7" ht="18" x14ac:dyDescent="0.25">
      <c r="B59" s="99" t="s">
        <v>212</v>
      </c>
      <c r="C59" s="100"/>
      <c r="D59" s="100"/>
      <c r="E59" s="100"/>
      <c r="F59" s="100"/>
      <c r="G59" s="100"/>
    </row>
    <row r="60" spans="2:7" ht="15" x14ac:dyDescent="0.25">
      <c r="B60" s="371"/>
      <c r="C60" s="371"/>
      <c r="D60" s="371"/>
      <c r="E60" s="371"/>
      <c r="F60" s="371"/>
      <c r="G60" s="371"/>
    </row>
    <row r="61" spans="2:7" ht="15" x14ac:dyDescent="0.25">
      <c r="B61" s="10" t="s">
        <v>213</v>
      </c>
      <c r="C61" s="10"/>
      <c r="D61" s="9">
        <v>2020</v>
      </c>
      <c r="E61" s="9">
        <v>2021</v>
      </c>
      <c r="F61" s="47">
        <v>2022</v>
      </c>
      <c r="G61" s="341">
        <v>2023</v>
      </c>
    </row>
    <row r="62" spans="2:7" x14ac:dyDescent="0.2">
      <c r="B62" s="372" t="s">
        <v>214</v>
      </c>
      <c r="C62" s="2"/>
      <c r="D62" s="373">
        <v>6423</v>
      </c>
      <c r="E62" s="73">
        <v>6448</v>
      </c>
      <c r="F62" s="73">
        <v>6255</v>
      </c>
      <c r="G62" s="85">
        <v>5551.8931201447704</v>
      </c>
    </row>
    <row r="63" spans="2:7" x14ac:dyDescent="0.2">
      <c r="B63" s="374" t="s">
        <v>215</v>
      </c>
      <c r="C63" s="2"/>
      <c r="D63" s="375">
        <v>37</v>
      </c>
      <c r="E63" s="73">
        <v>31</v>
      </c>
      <c r="F63" s="73">
        <v>35</v>
      </c>
      <c r="G63" s="85">
        <v>25.306022832989797</v>
      </c>
    </row>
    <row r="64" spans="2:7" x14ac:dyDescent="0.2">
      <c r="B64" s="2" t="s">
        <v>216</v>
      </c>
      <c r="C64" s="2"/>
      <c r="D64" s="71">
        <v>648</v>
      </c>
      <c r="E64" s="73">
        <v>742</v>
      </c>
      <c r="F64" s="73">
        <v>687</v>
      </c>
      <c r="G64" s="85">
        <v>597.97848525686504</v>
      </c>
    </row>
    <row r="65" spans="2:7" ht="18.75" x14ac:dyDescent="0.35">
      <c r="B65" s="20" t="s">
        <v>217</v>
      </c>
      <c r="C65" s="41"/>
      <c r="D65" s="72">
        <v>1016</v>
      </c>
      <c r="E65" s="376">
        <v>1212</v>
      </c>
      <c r="F65" s="376">
        <v>1399</v>
      </c>
      <c r="G65" s="312">
        <v>1351.6915546994201</v>
      </c>
    </row>
    <row r="66" spans="2:7" x14ac:dyDescent="0.2">
      <c r="B66" s="80"/>
      <c r="C66" s="333"/>
      <c r="D66" s="112"/>
      <c r="E66" s="112"/>
      <c r="F66" s="112"/>
      <c r="G66" s="169"/>
    </row>
    <row r="67" spans="2:7" ht="15" x14ac:dyDescent="0.25">
      <c r="B67" s="37"/>
      <c r="C67" s="42"/>
      <c r="D67" s="67"/>
      <c r="E67" s="368"/>
      <c r="F67" s="38"/>
      <c r="G67" s="38"/>
    </row>
    <row r="68" spans="2:7" ht="15" x14ac:dyDescent="0.25">
      <c r="B68" s="10" t="s">
        <v>218</v>
      </c>
      <c r="C68" s="36"/>
      <c r="D68" s="9">
        <v>2020</v>
      </c>
      <c r="E68" s="9">
        <v>2021</v>
      </c>
      <c r="F68" s="47">
        <v>2022</v>
      </c>
      <c r="G68" s="341">
        <v>2023</v>
      </c>
    </row>
    <row r="69" spans="2:7" x14ac:dyDescent="0.2">
      <c r="B69" s="2" t="s">
        <v>219</v>
      </c>
      <c r="C69" s="2"/>
      <c r="D69" s="71">
        <v>1</v>
      </c>
      <c r="E69" s="73">
        <v>1</v>
      </c>
      <c r="F69" s="73">
        <v>1</v>
      </c>
      <c r="G69" s="85">
        <v>0.1</v>
      </c>
    </row>
    <row r="70" spans="2:7" x14ac:dyDescent="0.2">
      <c r="B70" s="2" t="s">
        <v>220</v>
      </c>
      <c r="C70" s="2"/>
      <c r="D70" s="73">
        <v>21</v>
      </c>
      <c r="E70" s="73">
        <v>28</v>
      </c>
      <c r="F70" s="73">
        <v>28</v>
      </c>
      <c r="G70" s="85">
        <v>28.258699902686899</v>
      </c>
    </row>
    <row r="71" spans="2:7" x14ac:dyDescent="0.2">
      <c r="B71" s="2" t="s">
        <v>221</v>
      </c>
      <c r="C71" s="2"/>
      <c r="D71" s="73">
        <v>48</v>
      </c>
      <c r="E71" s="73">
        <v>38</v>
      </c>
      <c r="F71" s="73">
        <v>39</v>
      </c>
      <c r="G71" s="85">
        <v>40.517089937130201</v>
      </c>
    </row>
    <row r="72" spans="2:7" x14ac:dyDescent="0.2">
      <c r="B72" s="2" t="s">
        <v>222</v>
      </c>
      <c r="C72" s="2"/>
      <c r="D72" s="73">
        <v>126</v>
      </c>
      <c r="E72" s="73">
        <v>110</v>
      </c>
      <c r="F72" s="73">
        <v>124</v>
      </c>
      <c r="G72" s="85">
        <v>89.374016093681803</v>
      </c>
    </row>
    <row r="73" spans="2:7" x14ac:dyDescent="0.2">
      <c r="B73" s="2" t="s">
        <v>223</v>
      </c>
      <c r="C73" s="2"/>
      <c r="D73" s="73">
        <v>451</v>
      </c>
      <c r="E73" s="73">
        <v>564</v>
      </c>
      <c r="F73" s="73">
        <v>490</v>
      </c>
      <c r="G73" s="85">
        <v>414.37605992290798</v>
      </c>
    </row>
    <row r="74" spans="2:7" x14ac:dyDescent="0.2">
      <c r="B74" s="2" t="s">
        <v>224</v>
      </c>
      <c r="C74" s="2"/>
      <c r="D74" s="73">
        <v>0.3</v>
      </c>
      <c r="E74" s="73">
        <v>0.3</v>
      </c>
      <c r="F74" s="73">
        <v>4</v>
      </c>
      <c r="G74" s="85">
        <v>25.075816134155101</v>
      </c>
    </row>
    <row r="75" spans="2:7" x14ac:dyDescent="0.2">
      <c r="B75" s="2" t="s">
        <v>225</v>
      </c>
      <c r="C75" s="2"/>
      <c r="D75" s="73">
        <v>1</v>
      </c>
      <c r="E75" s="73">
        <v>1</v>
      </c>
      <c r="F75" s="73">
        <v>1</v>
      </c>
      <c r="G75" s="197">
        <v>0.27680326630359903</v>
      </c>
    </row>
    <row r="76" spans="2:7" ht="15" x14ac:dyDescent="0.25">
      <c r="B76" s="377" t="s">
        <v>42</v>
      </c>
      <c r="C76" s="39"/>
      <c r="D76" s="378">
        <v>648</v>
      </c>
      <c r="E76" s="378">
        <v>742.19525090136096</v>
      </c>
      <c r="F76" s="378">
        <v>687</v>
      </c>
      <c r="G76" s="196">
        <v>597.9784852568655</v>
      </c>
    </row>
    <row r="77" spans="2:7" x14ac:dyDescent="0.2">
      <c r="B77" s="80"/>
      <c r="C77" s="333"/>
      <c r="D77" s="112"/>
      <c r="E77" s="112"/>
      <c r="F77" s="112"/>
      <c r="G77" s="169"/>
    </row>
    <row r="78" spans="2:7" ht="15" x14ac:dyDescent="0.25">
      <c r="B78" s="28"/>
      <c r="C78" s="28"/>
      <c r="D78" s="67"/>
      <c r="E78" s="67"/>
      <c r="F78" s="67"/>
      <c r="G78" s="67"/>
    </row>
    <row r="79" spans="2:7" ht="15" x14ac:dyDescent="0.25">
      <c r="B79" s="10" t="s">
        <v>226</v>
      </c>
      <c r="C79" s="10"/>
      <c r="D79" s="9">
        <v>2020</v>
      </c>
      <c r="E79" s="47">
        <v>2021</v>
      </c>
      <c r="F79" s="47">
        <v>2022</v>
      </c>
      <c r="G79" s="341">
        <v>2023</v>
      </c>
    </row>
    <row r="80" spans="2:7" x14ac:dyDescent="0.2">
      <c r="B80" s="2" t="s">
        <v>227</v>
      </c>
      <c r="C80" s="2"/>
      <c r="D80" s="71">
        <v>3473</v>
      </c>
      <c r="E80" s="73">
        <v>2769</v>
      </c>
      <c r="F80" s="71">
        <v>3675.6529999999998</v>
      </c>
      <c r="G80" s="85">
        <v>3132.0410000000002</v>
      </c>
    </row>
    <row r="81" spans="2:8" x14ac:dyDescent="0.2">
      <c r="B81" s="2" t="s">
        <v>228</v>
      </c>
      <c r="C81" s="2"/>
      <c r="D81" s="71">
        <v>274</v>
      </c>
      <c r="E81" s="73">
        <v>344</v>
      </c>
      <c r="F81" s="71">
        <v>387.80200000000002</v>
      </c>
      <c r="G81" s="85">
        <v>413.541</v>
      </c>
      <c r="H81" s="77"/>
    </row>
    <row r="82" spans="2:8" x14ac:dyDescent="0.2">
      <c r="B82" s="2" t="s">
        <v>229</v>
      </c>
      <c r="C82" s="2"/>
      <c r="D82" s="379">
        <v>0</v>
      </c>
      <c r="E82" s="380">
        <v>0</v>
      </c>
      <c r="F82" s="379">
        <v>0</v>
      </c>
      <c r="G82" s="85">
        <v>0</v>
      </c>
      <c r="H82" s="77"/>
    </row>
    <row r="83" spans="2:8" x14ac:dyDescent="0.2">
      <c r="B83" s="2" t="s">
        <v>230</v>
      </c>
      <c r="C83" s="2"/>
      <c r="D83" s="379">
        <v>0</v>
      </c>
      <c r="E83" s="380">
        <v>0</v>
      </c>
      <c r="F83" s="379">
        <v>0</v>
      </c>
      <c r="G83" s="85">
        <v>0</v>
      </c>
      <c r="H83" s="77"/>
    </row>
    <row r="84" spans="2:8" x14ac:dyDescent="0.2">
      <c r="B84" s="3" t="s">
        <v>231</v>
      </c>
      <c r="C84" s="20"/>
      <c r="D84" s="381">
        <v>0</v>
      </c>
      <c r="E84" s="382">
        <v>0</v>
      </c>
      <c r="F84" s="381">
        <v>0</v>
      </c>
      <c r="G84" s="197">
        <v>0</v>
      </c>
      <c r="H84" s="77"/>
    </row>
    <row r="85" spans="2:8" ht="15" x14ac:dyDescent="0.25">
      <c r="B85" s="377" t="s">
        <v>42</v>
      </c>
      <c r="C85" s="28"/>
      <c r="D85" s="84">
        <v>3747.2750000000001</v>
      </c>
      <c r="E85" s="383">
        <v>3113.4669999999996</v>
      </c>
      <c r="F85" s="84">
        <v>4063.4549999999999</v>
      </c>
      <c r="G85" s="196">
        <v>3545.5820000000003</v>
      </c>
      <c r="H85" s="77"/>
    </row>
    <row r="86" spans="2:8" x14ac:dyDescent="0.2">
      <c r="B86" s="80"/>
      <c r="C86" s="384"/>
      <c r="D86" s="80"/>
      <c r="E86" s="80"/>
      <c r="F86" s="80"/>
      <c r="G86" s="385"/>
      <c r="H86" s="77"/>
    </row>
    <row r="87" spans="2:8" x14ac:dyDescent="0.2">
      <c r="B87" s="80"/>
      <c r="C87" s="384"/>
      <c r="D87" s="385"/>
      <c r="E87" s="385"/>
      <c r="F87" s="385"/>
      <c r="G87" s="385"/>
      <c r="H87" s="77"/>
    </row>
    <row r="88" spans="2:8" ht="18" x14ac:dyDescent="0.25">
      <c r="B88" s="99" t="s">
        <v>232</v>
      </c>
      <c r="C88" s="100"/>
      <c r="D88" s="100"/>
      <c r="E88" s="100"/>
      <c r="F88" s="100"/>
      <c r="G88" s="100"/>
      <c r="H88" s="77"/>
    </row>
    <row r="89" spans="2:8" ht="15" x14ac:dyDescent="0.25">
      <c r="B89" s="114"/>
      <c r="C89" s="114"/>
      <c r="D89" s="386"/>
      <c r="E89" s="114"/>
      <c r="F89" s="114"/>
      <c r="G89" s="114"/>
      <c r="H89" s="77"/>
    </row>
    <row r="90" spans="2:8" ht="15" x14ac:dyDescent="0.25">
      <c r="B90" s="1" t="s">
        <v>233</v>
      </c>
      <c r="C90" s="1"/>
      <c r="D90" s="110">
        <v>2020</v>
      </c>
      <c r="E90" s="110">
        <v>2021</v>
      </c>
      <c r="F90" s="110">
        <v>2022</v>
      </c>
      <c r="G90" s="198">
        <v>2023</v>
      </c>
      <c r="H90" s="77"/>
    </row>
    <row r="91" spans="2:8" x14ac:dyDescent="0.2">
      <c r="B91" s="2" t="s">
        <v>234</v>
      </c>
      <c r="C91" s="2"/>
      <c r="D91" s="71">
        <v>120770</v>
      </c>
      <c r="E91" s="71">
        <v>123949</v>
      </c>
      <c r="F91" s="13">
        <v>110672</v>
      </c>
      <c r="G91" s="85">
        <v>64641.500540000001</v>
      </c>
      <c r="H91" s="77"/>
    </row>
    <row r="92" spans="2:8" x14ac:dyDescent="0.2">
      <c r="B92" s="20" t="s">
        <v>235</v>
      </c>
      <c r="C92" s="20"/>
      <c r="D92" s="72">
        <v>297</v>
      </c>
      <c r="E92" s="72">
        <v>289</v>
      </c>
      <c r="F92" s="27">
        <v>5093</v>
      </c>
      <c r="G92" s="197">
        <v>571.38699999999994</v>
      </c>
      <c r="H92" s="77"/>
    </row>
    <row r="93" spans="2:8" ht="15" x14ac:dyDescent="0.25">
      <c r="B93" s="28" t="s">
        <v>42</v>
      </c>
      <c r="C93" s="28"/>
      <c r="D93" s="383">
        <v>121067</v>
      </c>
      <c r="E93" s="383">
        <v>124238</v>
      </c>
      <c r="F93" s="387">
        <v>115765</v>
      </c>
      <c r="G93" s="196">
        <v>65212.887540000003</v>
      </c>
      <c r="H93" s="77"/>
    </row>
    <row r="94" spans="2:8" ht="15" x14ac:dyDescent="0.25">
      <c r="B94" s="388"/>
      <c r="C94" s="388"/>
      <c r="D94" s="8"/>
      <c r="E94" s="19"/>
      <c r="F94" s="8"/>
      <c r="G94" s="169"/>
      <c r="H94" s="77"/>
    </row>
    <row r="95" spans="2:8" ht="15" x14ac:dyDescent="0.25">
      <c r="B95" s="114"/>
      <c r="C95" s="37"/>
      <c r="D95" s="389"/>
      <c r="E95" s="389"/>
      <c r="F95" s="390"/>
      <c r="G95" s="390"/>
      <c r="H95" s="93"/>
    </row>
    <row r="96" spans="2:8" ht="15" x14ac:dyDescent="0.25">
      <c r="B96" s="1" t="s">
        <v>236</v>
      </c>
      <c r="C96" s="36"/>
      <c r="D96" s="47">
        <v>2020</v>
      </c>
      <c r="E96" s="47">
        <v>2021</v>
      </c>
      <c r="F96" s="391">
        <v>2022</v>
      </c>
      <c r="G96" s="198">
        <v>2023</v>
      </c>
      <c r="H96" s="77"/>
    </row>
    <row r="97" spans="2:7" x14ac:dyDescent="0.2">
      <c r="B97" s="2" t="s">
        <v>237</v>
      </c>
      <c r="C97" s="2"/>
      <c r="D97" s="73">
        <v>10746</v>
      </c>
      <c r="E97" s="73">
        <v>10454</v>
      </c>
      <c r="F97" s="13">
        <v>9861</v>
      </c>
      <c r="G97" s="85">
        <v>11026.441999999999</v>
      </c>
    </row>
    <row r="98" spans="2:7" x14ac:dyDescent="0.2">
      <c r="B98" s="2" t="s">
        <v>238</v>
      </c>
      <c r="C98" s="2"/>
      <c r="D98" s="73">
        <v>3960</v>
      </c>
      <c r="E98" s="73">
        <v>3551</v>
      </c>
      <c r="F98" s="13">
        <v>3488</v>
      </c>
      <c r="G98" s="85">
        <v>3011.0050000000001</v>
      </c>
    </row>
    <row r="99" spans="2:7" x14ac:dyDescent="0.2">
      <c r="B99" s="2" t="s">
        <v>239</v>
      </c>
      <c r="C99" s="2"/>
      <c r="D99" s="73">
        <v>2574</v>
      </c>
      <c r="E99" s="73">
        <v>2331</v>
      </c>
      <c r="F99" s="13">
        <v>2558</v>
      </c>
      <c r="G99" s="85">
        <v>2218.9074000000001</v>
      </c>
    </row>
    <row r="100" spans="2:7" x14ac:dyDescent="0.2">
      <c r="B100" s="3" t="s">
        <v>235</v>
      </c>
      <c r="C100" s="20"/>
      <c r="D100" s="376">
        <v>297</v>
      </c>
      <c r="E100" s="376">
        <v>289</v>
      </c>
      <c r="F100" s="27">
        <v>5093</v>
      </c>
      <c r="G100" s="312">
        <v>571.38699999999994</v>
      </c>
    </row>
    <row r="101" spans="2:7" ht="15" x14ac:dyDescent="0.25">
      <c r="B101" s="392" t="s">
        <v>42</v>
      </c>
      <c r="C101" s="37"/>
      <c r="D101" s="383">
        <v>17577</v>
      </c>
      <c r="E101" s="383">
        <v>16626</v>
      </c>
      <c r="F101" s="387">
        <v>20999</v>
      </c>
      <c r="G101" s="196">
        <v>16827.741399999999</v>
      </c>
    </row>
    <row r="102" spans="2:7" ht="15" x14ac:dyDescent="0.25">
      <c r="B102" s="8"/>
      <c r="C102" s="8"/>
      <c r="D102" s="19"/>
      <c r="E102" s="19"/>
      <c r="F102" s="19"/>
      <c r="G102" s="169"/>
    </row>
    <row r="103" spans="2:7" ht="15" x14ac:dyDescent="0.25">
      <c r="B103" s="114"/>
      <c r="C103" s="37"/>
      <c r="D103" s="389"/>
      <c r="E103" s="389"/>
      <c r="F103" s="387"/>
      <c r="G103" s="387"/>
    </row>
    <row r="104" spans="2:7" ht="15" x14ac:dyDescent="0.25">
      <c r="B104" s="1" t="s">
        <v>240</v>
      </c>
      <c r="C104" s="36"/>
      <c r="D104" s="47">
        <v>2020</v>
      </c>
      <c r="E104" s="47">
        <v>2021</v>
      </c>
      <c r="F104" s="391">
        <v>2022</v>
      </c>
      <c r="G104" s="341">
        <v>2023</v>
      </c>
    </row>
    <row r="105" spans="2:7" x14ac:dyDescent="0.2">
      <c r="B105" s="2" t="s">
        <v>241</v>
      </c>
      <c r="C105" s="2"/>
      <c r="D105" s="73">
        <v>4070</v>
      </c>
      <c r="E105" s="73">
        <v>3453</v>
      </c>
      <c r="F105" s="13">
        <v>5018</v>
      </c>
      <c r="G105" s="85">
        <v>33574.447397000004</v>
      </c>
    </row>
    <row r="106" spans="2:7" x14ac:dyDescent="0.2">
      <c r="B106" s="2" t="s">
        <v>242</v>
      </c>
      <c r="C106" s="2"/>
      <c r="D106" s="73">
        <v>72777</v>
      </c>
      <c r="E106" s="73">
        <v>111485</v>
      </c>
      <c r="F106" s="13">
        <v>114421</v>
      </c>
      <c r="G106" s="85">
        <v>101822.09951</v>
      </c>
    </row>
    <row r="107" spans="2:7" x14ac:dyDescent="0.2">
      <c r="B107" s="2" t="s">
        <v>243</v>
      </c>
      <c r="C107" s="2"/>
      <c r="D107" s="73">
        <v>620765</v>
      </c>
      <c r="E107" s="73">
        <v>670510</v>
      </c>
      <c r="F107" s="13">
        <v>641092</v>
      </c>
      <c r="G107" s="85">
        <v>610178.00407000002</v>
      </c>
    </row>
    <row r="108" spans="2:7" x14ac:dyDescent="0.2">
      <c r="B108" s="20" t="s">
        <v>234</v>
      </c>
      <c r="C108" s="20"/>
      <c r="D108" s="376">
        <v>120770</v>
      </c>
      <c r="E108" s="376">
        <v>123949</v>
      </c>
      <c r="F108" s="27">
        <v>110672</v>
      </c>
      <c r="G108" s="197">
        <v>64641.500540000001</v>
      </c>
    </row>
    <row r="109" spans="2:7" ht="15" x14ac:dyDescent="0.25">
      <c r="B109" s="40" t="s">
        <v>42</v>
      </c>
      <c r="C109" s="37"/>
      <c r="D109" s="383">
        <v>818382</v>
      </c>
      <c r="E109" s="383">
        <v>909398</v>
      </c>
      <c r="F109" s="387">
        <v>871203</v>
      </c>
      <c r="G109" s="196">
        <v>810216.05151700007</v>
      </c>
    </row>
    <row r="110" spans="2:7" ht="15" x14ac:dyDescent="0.25">
      <c r="B110" s="77"/>
      <c r="C110" s="8"/>
      <c r="D110" s="77"/>
      <c r="E110" s="77"/>
      <c r="F110" s="77"/>
      <c r="G110" s="19"/>
    </row>
    <row r="111" spans="2:7" ht="15" x14ac:dyDescent="0.25">
      <c r="B111" s="8"/>
      <c r="C111" s="37"/>
      <c r="D111" s="383"/>
      <c r="E111" s="383"/>
      <c r="F111" s="390"/>
      <c r="G111" s="393"/>
    </row>
    <row r="112" spans="2:7" ht="15" x14ac:dyDescent="0.25">
      <c r="B112" s="1" t="s">
        <v>244</v>
      </c>
      <c r="C112" s="36"/>
      <c r="D112" s="394"/>
      <c r="E112" s="47">
        <v>2021</v>
      </c>
      <c r="F112" s="164">
        <v>2022</v>
      </c>
      <c r="G112" s="198">
        <v>2023</v>
      </c>
    </row>
    <row r="113" spans="2:7" x14ac:dyDescent="0.2">
      <c r="B113" s="2" t="s">
        <v>237</v>
      </c>
      <c r="C113" s="2"/>
      <c r="D113" s="73"/>
      <c r="E113" s="395">
        <v>0.63</v>
      </c>
      <c r="F113" s="396">
        <v>0.47</v>
      </c>
      <c r="G113" s="397">
        <v>0.65525382984551928</v>
      </c>
    </row>
    <row r="114" spans="2:7" x14ac:dyDescent="0.2">
      <c r="B114" s="2" t="s">
        <v>238</v>
      </c>
      <c r="C114" s="2"/>
      <c r="D114" s="73"/>
      <c r="E114" s="395">
        <v>0.21</v>
      </c>
      <c r="F114" s="396">
        <v>0.17</v>
      </c>
      <c r="G114" s="397">
        <v>0.17893102398162597</v>
      </c>
    </row>
    <row r="115" spans="2:7" x14ac:dyDescent="0.2">
      <c r="B115" s="2" t="s">
        <v>239</v>
      </c>
      <c r="C115" s="2"/>
      <c r="D115" s="73"/>
      <c r="E115" s="395">
        <v>0.14000000000000001</v>
      </c>
      <c r="F115" s="396">
        <v>0.12</v>
      </c>
      <c r="G115" s="398">
        <v>0.13186008432480428</v>
      </c>
    </row>
    <row r="116" spans="2:7" x14ac:dyDescent="0.2">
      <c r="B116" s="3" t="s">
        <v>235</v>
      </c>
      <c r="C116" s="20"/>
      <c r="D116" s="376"/>
      <c r="E116" s="399">
        <v>0.02</v>
      </c>
      <c r="F116" s="400">
        <v>0.24</v>
      </c>
      <c r="G116" s="401">
        <v>3.3955061848050506E-2</v>
      </c>
    </row>
    <row r="117" spans="2:7" ht="15" x14ac:dyDescent="0.25">
      <c r="B117" s="114"/>
      <c r="C117" s="37"/>
      <c r="D117" s="389"/>
      <c r="E117" s="389"/>
      <c r="F117" s="402"/>
      <c r="G117" s="390"/>
    </row>
    <row r="118" spans="2:7" ht="15" x14ac:dyDescent="0.25">
      <c r="B118" s="1" t="s">
        <v>245</v>
      </c>
      <c r="C118" s="36"/>
      <c r="D118" s="47"/>
      <c r="E118" s="47">
        <v>2021</v>
      </c>
      <c r="F118" s="391">
        <v>2022</v>
      </c>
      <c r="G118" s="198">
        <v>2023</v>
      </c>
    </row>
    <row r="119" spans="2:7" x14ac:dyDescent="0.2">
      <c r="B119" s="2" t="s">
        <v>241</v>
      </c>
      <c r="C119" s="2"/>
      <c r="D119" s="73"/>
      <c r="E119" s="395">
        <v>0</v>
      </c>
      <c r="F119" s="396">
        <v>0.01</v>
      </c>
      <c r="G119" s="397">
        <v>4.1438882053912926E-2</v>
      </c>
    </row>
    <row r="120" spans="2:7" x14ac:dyDescent="0.2">
      <c r="B120" s="2" t="s">
        <v>242</v>
      </c>
      <c r="C120" s="2"/>
      <c r="D120" s="73"/>
      <c r="E120" s="395">
        <v>0.12</v>
      </c>
      <c r="F120" s="396">
        <v>0.13</v>
      </c>
      <c r="G120" s="397">
        <v>0.12567277495842546</v>
      </c>
    </row>
    <row r="121" spans="2:7" x14ac:dyDescent="0.2">
      <c r="B121" s="2" t="s">
        <v>243</v>
      </c>
      <c r="C121" s="2"/>
      <c r="D121" s="73"/>
      <c r="E121" s="395">
        <v>0.74</v>
      </c>
      <c r="F121" s="396">
        <v>0.74</v>
      </c>
      <c r="G121" s="397">
        <v>0.75310530188526781</v>
      </c>
    </row>
    <row r="122" spans="2:7" x14ac:dyDescent="0.2">
      <c r="B122" s="20" t="s">
        <v>234</v>
      </c>
      <c r="C122" s="20"/>
      <c r="D122" s="376"/>
      <c r="E122" s="399">
        <v>0.14000000000000001</v>
      </c>
      <c r="F122" s="403">
        <v>0.13</v>
      </c>
      <c r="G122" s="401">
        <v>7.9783041102393759E-2</v>
      </c>
    </row>
    <row r="123" spans="2:7" ht="15" x14ac:dyDescent="0.25">
      <c r="B123" s="45"/>
      <c r="C123" s="404"/>
      <c r="D123" s="389"/>
      <c r="E123" s="405"/>
      <c r="F123" s="387"/>
      <c r="G123" s="390"/>
    </row>
    <row r="124" spans="2:7" ht="17.25" x14ac:dyDescent="0.25">
      <c r="B124" s="46" t="s">
        <v>246</v>
      </c>
      <c r="C124" s="406"/>
      <c r="D124" s="47">
        <v>2020</v>
      </c>
      <c r="E124" s="47">
        <v>2021</v>
      </c>
      <c r="F124" s="47">
        <v>2022</v>
      </c>
      <c r="G124" s="198">
        <v>2023</v>
      </c>
    </row>
    <row r="125" spans="2:7" x14ac:dyDescent="0.2">
      <c r="B125" s="43" t="s">
        <v>247</v>
      </c>
      <c r="C125" s="43"/>
      <c r="D125" s="73">
        <v>57367</v>
      </c>
      <c r="E125" s="73">
        <v>40972</v>
      </c>
      <c r="F125" s="13">
        <v>22455</v>
      </c>
      <c r="G125" s="85">
        <v>41781.453000000001</v>
      </c>
    </row>
    <row r="126" spans="2:7" x14ac:dyDescent="0.2">
      <c r="B126" s="41" t="s">
        <v>248</v>
      </c>
      <c r="C126" s="41"/>
      <c r="D126" s="376">
        <v>6363</v>
      </c>
      <c r="E126" s="376">
        <v>191</v>
      </c>
      <c r="F126" s="27">
        <v>24</v>
      </c>
      <c r="G126" s="197">
        <v>637.88</v>
      </c>
    </row>
    <row r="127" spans="2:7" ht="15" x14ac:dyDescent="0.25">
      <c r="B127" s="386" t="s">
        <v>42</v>
      </c>
      <c r="C127" s="407"/>
      <c r="D127" s="408">
        <v>63731</v>
      </c>
      <c r="E127" s="408">
        <v>41162</v>
      </c>
      <c r="F127" s="92">
        <v>22479</v>
      </c>
      <c r="G127" s="196">
        <v>42419.332999999999</v>
      </c>
    </row>
    <row r="128" spans="2:7" ht="29.25" customHeight="1" x14ac:dyDescent="0.2">
      <c r="B128" s="480" t="s">
        <v>301</v>
      </c>
      <c r="C128" s="480"/>
      <c r="D128" s="480"/>
      <c r="E128" s="318"/>
      <c r="F128" s="318"/>
      <c r="G128" s="169"/>
    </row>
    <row r="129" spans="2:8" ht="13.5" customHeight="1" x14ac:dyDescent="0.2">
      <c r="B129" s="409"/>
      <c r="C129" s="409"/>
      <c r="D129" s="318"/>
      <c r="E129" s="318"/>
      <c r="F129" s="318"/>
      <c r="G129" s="409"/>
      <c r="H129" s="77"/>
    </row>
    <row r="130" spans="2:8" x14ac:dyDescent="0.2">
      <c r="B130" s="334"/>
      <c r="C130" s="410"/>
      <c r="D130" s="411"/>
      <c r="E130" s="411"/>
      <c r="F130" s="411"/>
      <c r="G130" s="334"/>
      <c r="H130" s="77"/>
    </row>
    <row r="131" spans="2:8" ht="15" x14ac:dyDescent="0.25">
      <c r="B131" s="412" t="s">
        <v>249</v>
      </c>
      <c r="C131" s="413"/>
      <c r="D131" s="414">
        <v>2020</v>
      </c>
      <c r="E131" s="414">
        <v>2021</v>
      </c>
      <c r="F131" s="414">
        <v>2022</v>
      </c>
      <c r="G131" s="415">
        <v>2023</v>
      </c>
      <c r="H131" s="77"/>
    </row>
    <row r="132" spans="2:8" ht="15" x14ac:dyDescent="0.25">
      <c r="B132" s="45"/>
      <c r="C132" s="42"/>
      <c r="D132" s="416">
        <v>899690</v>
      </c>
      <c r="E132" s="416">
        <v>967186</v>
      </c>
      <c r="F132" s="417">
        <v>914681</v>
      </c>
      <c r="G132" s="418">
        <v>869463.12591700011</v>
      </c>
      <c r="H132" s="93"/>
    </row>
    <row r="133" spans="2:8" x14ac:dyDescent="0.2">
      <c r="B133" s="77"/>
      <c r="C133" s="169"/>
      <c r="D133" s="318"/>
      <c r="E133" s="318"/>
      <c r="F133" s="318"/>
      <c r="G133" s="169"/>
      <c r="H133" s="77"/>
    </row>
    <row r="135" spans="2:8" ht="18" x14ac:dyDescent="0.25">
      <c r="B135" s="99" t="s">
        <v>250</v>
      </c>
      <c r="C135" s="100"/>
      <c r="D135" s="100"/>
      <c r="E135" s="100"/>
      <c r="F135" s="100"/>
      <c r="G135" s="100"/>
      <c r="H135" s="77"/>
    </row>
    <row r="137" spans="2:8" ht="15" x14ac:dyDescent="0.25">
      <c r="B137" s="74" t="s">
        <v>251</v>
      </c>
      <c r="C137" s="419"/>
      <c r="D137" s="394">
        <v>2020</v>
      </c>
      <c r="E137" s="394">
        <v>2021</v>
      </c>
      <c r="F137" s="74">
        <v>2022</v>
      </c>
      <c r="G137" s="198">
        <v>2023</v>
      </c>
      <c r="H137" s="77"/>
    </row>
    <row r="138" spans="2:8" x14ac:dyDescent="0.2">
      <c r="B138" s="2" t="s">
        <v>252</v>
      </c>
      <c r="C138" s="2"/>
      <c r="D138" s="73">
        <v>214</v>
      </c>
      <c r="E138" s="73">
        <v>78</v>
      </c>
      <c r="F138" s="13">
        <v>153</v>
      </c>
      <c r="G138" s="85">
        <v>161</v>
      </c>
      <c r="H138" s="77"/>
    </row>
    <row r="139" spans="2:8" x14ac:dyDescent="0.2">
      <c r="B139" s="2" t="s">
        <v>253</v>
      </c>
      <c r="C139" s="2"/>
      <c r="D139" s="73">
        <v>66</v>
      </c>
      <c r="E139" s="73">
        <v>29</v>
      </c>
      <c r="F139" s="13">
        <v>13</v>
      </c>
      <c r="G139" s="85">
        <v>5</v>
      </c>
      <c r="H139" s="77"/>
    </row>
    <row r="140" spans="2:8" x14ac:dyDescent="0.2">
      <c r="B140" s="18" t="s">
        <v>254</v>
      </c>
      <c r="C140" s="18"/>
      <c r="D140" s="420">
        <v>4</v>
      </c>
      <c r="E140" s="420">
        <v>6</v>
      </c>
      <c r="F140" s="421">
        <v>1</v>
      </c>
      <c r="G140" s="312">
        <v>5</v>
      </c>
      <c r="H140" s="77"/>
    </row>
    <row r="141" spans="2:8" ht="15" x14ac:dyDescent="0.25">
      <c r="B141" s="39" t="s">
        <v>255</v>
      </c>
      <c r="C141" s="422"/>
      <c r="D141" s="408">
        <v>284</v>
      </c>
      <c r="E141" s="408">
        <v>113</v>
      </c>
      <c r="F141" s="92">
        <v>167</v>
      </c>
      <c r="G141" s="418">
        <v>171</v>
      </c>
      <c r="H141" s="77"/>
    </row>
    <row r="143" spans="2:8" ht="15" x14ac:dyDescent="0.25">
      <c r="B143" s="74" t="s">
        <v>256</v>
      </c>
      <c r="C143" s="419"/>
      <c r="D143" s="394">
        <v>2020</v>
      </c>
      <c r="E143" s="394">
        <v>2021</v>
      </c>
      <c r="F143" s="74">
        <v>2022</v>
      </c>
      <c r="G143" s="198">
        <v>2023</v>
      </c>
      <c r="H143" s="77"/>
    </row>
    <row r="144" spans="2:8" ht="16.5" x14ac:dyDescent="0.2">
      <c r="B144" s="2" t="s">
        <v>257</v>
      </c>
      <c r="C144" s="2"/>
      <c r="D144" s="73">
        <v>31</v>
      </c>
      <c r="E144" s="73">
        <v>24</v>
      </c>
      <c r="F144" s="13">
        <v>28</v>
      </c>
      <c r="G144" s="85">
        <v>35</v>
      </c>
      <c r="H144" s="77"/>
    </row>
    <row r="145" spans="2:7" x14ac:dyDescent="0.2">
      <c r="B145" s="3" t="s">
        <v>258</v>
      </c>
      <c r="C145" s="20"/>
      <c r="D145" s="376">
        <v>75</v>
      </c>
      <c r="E145" s="376">
        <v>85</v>
      </c>
      <c r="F145" s="27">
        <v>38</v>
      </c>
      <c r="G145" s="312">
        <v>26</v>
      </c>
    </row>
    <row r="146" spans="2:7" ht="14.25" customHeight="1" x14ac:dyDescent="0.2">
      <c r="B146" s="476" t="s">
        <v>302</v>
      </c>
      <c r="C146" s="476"/>
      <c r="D146" s="476"/>
      <c r="E146" s="476"/>
      <c r="F146" s="476"/>
      <c r="G146" s="320"/>
    </row>
    <row r="147" spans="2:7" ht="27" customHeight="1" x14ac:dyDescent="0.2">
      <c r="B147" s="476"/>
      <c r="C147" s="476"/>
      <c r="D147" s="476"/>
      <c r="E147" s="476"/>
      <c r="F147" s="476"/>
      <c r="G147" s="320"/>
    </row>
    <row r="148" spans="2:7" x14ac:dyDescent="0.2">
      <c r="B148" s="423"/>
      <c r="C148" s="77"/>
      <c r="D148" s="77"/>
      <c r="E148" s="77"/>
      <c r="F148" s="77"/>
      <c r="G148" s="77"/>
    </row>
  </sheetData>
  <mergeCells count="4">
    <mergeCell ref="B56:F56"/>
    <mergeCell ref="B146:F147"/>
    <mergeCell ref="B12:F12"/>
    <mergeCell ref="B128:D128"/>
  </mergeCells>
  <pageMargins left="0.7" right="0.7" top="0.75" bottom="0.75" header="0.3" footer="0.3"/>
  <pageSetup paperSize="9" scale="85" fitToHeight="0" orientation="landscape" r:id="rId1"/>
  <ignoredErrors>
    <ignoredError sqref="G45"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B3:G26"/>
  <sheetViews>
    <sheetView zoomScale="145" zoomScaleNormal="145" workbookViewId="0">
      <selection activeCell="B29" sqref="B29"/>
    </sheetView>
  </sheetViews>
  <sheetFormatPr defaultColWidth="11.42578125" defaultRowHeight="14.25" x14ac:dyDescent="0.2"/>
  <cols>
    <col min="1" max="1" width="11.42578125" style="108"/>
    <col min="2" max="2" width="49.5703125" style="108" customWidth="1"/>
    <col min="3" max="8" width="11.42578125" style="108"/>
    <col min="9" max="9" width="20" style="108" customWidth="1"/>
    <col min="10" max="16384" width="11.42578125" style="108"/>
  </cols>
  <sheetData>
    <row r="3" spans="2:7" ht="18" x14ac:dyDescent="0.25">
      <c r="B3" s="99" t="s">
        <v>259</v>
      </c>
      <c r="C3" s="100"/>
      <c r="D3" s="100"/>
      <c r="E3" s="100"/>
      <c r="F3" s="100"/>
      <c r="G3" s="100"/>
    </row>
    <row r="4" spans="2:7" ht="15" x14ac:dyDescent="0.25">
      <c r="B4" s="109"/>
      <c r="C4" s="109"/>
      <c r="D4" s="109"/>
      <c r="E4" s="109"/>
      <c r="F4" s="109"/>
      <c r="G4" s="109"/>
    </row>
    <row r="5" spans="2:7" ht="15" x14ac:dyDescent="0.25">
      <c r="B5" s="139" t="s">
        <v>260</v>
      </c>
      <c r="C5" s="139"/>
      <c r="D5" s="139">
        <v>2020</v>
      </c>
      <c r="E5" s="139">
        <v>2021</v>
      </c>
      <c r="F5" s="139">
        <v>2022</v>
      </c>
      <c r="G5" s="87">
        <v>2023</v>
      </c>
    </row>
    <row r="6" spans="2:7" ht="15" x14ac:dyDescent="0.25">
      <c r="B6" s="140" t="s">
        <v>261</v>
      </c>
      <c r="C6" s="142"/>
      <c r="D6" s="142">
        <v>911</v>
      </c>
      <c r="E6" s="142">
        <v>1132</v>
      </c>
      <c r="F6" s="142">
        <v>1995</v>
      </c>
      <c r="G6" s="275">
        <v>1362</v>
      </c>
    </row>
    <row r="7" spans="2:7" ht="15" x14ac:dyDescent="0.25">
      <c r="B7" s="140" t="s">
        <v>262</v>
      </c>
      <c r="C7" s="142"/>
      <c r="D7" s="142">
        <v>715</v>
      </c>
      <c r="E7" s="142">
        <v>937</v>
      </c>
      <c r="F7" s="142">
        <v>793</v>
      </c>
      <c r="G7" s="275">
        <v>758</v>
      </c>
    </row>
    <row r="8" spans="2:7" ht="15" x14ac:dyDescent="0.25">
      <c r="B8" s="140" t="s">
        <v>263</v>
      </c>
      <c r="C8" s="142"/>
      <c r="D8" s="142">
        <v>2369</v>
      </c>
      <c r="E8" s="142">
        <v>2710</v>
      </c>
      <c r="F8" s="142">
        <v>2873</v>
      </c>
      <c r="G8" s="275">
        <v>3663</v>
      </c>
    </row>
    <row r="9" spans="2:7" ht="15" x14ac:dyDescent="0.25">
      <c r="B9" s="140" t="s">
        <v>264</v>
      </c>
      <c r="C9" s="142"/>
      <c r="D9" s="142">
        <v>472</v>
      </c>
      <c r="E9" s="142">
        <v>469</v>
      </c>
      <c r="F9" s="142">
        <v>523</v>
      </c>
      <c r="G9" s="275">
        <v>476</v>
      </c>
    </row>
    <row r="10" spans="2:7" ht="15" x14ac:dyDescent="0.25">
      <c r="B10" s="141" t="s">
        <v>265</v>
      </c>
      <c r="C10" s="142"/>
      <c r="D10" s="142"/>
      <c r="E10" s="142">
        <v>101</v>
      </c>
      <c r="F10" s="142">
        <v>301</v>
      </c>
      <c r="G10" s="275">
        <v>368</v>
      </c>
    </row>
    <row r="11" spans="2:7" ht="17.25" x14ac:dyDescent="0.25">
      <c r="B11" s="141" t="s">
        <v>283</v>
      </c>
      <c r="C11" s="205"/>
      <c r="D11" s="206">
        <v>305</v>
      </c>
      <c r="E11" s="206">
        <v>15</v>
      </c>
      <c r="F11" s="206">
        <v>2497</v>
      </c>
      <c r="G11" s="276">
        <v>679</v>
      </c>
    </row>
    <row r="12" spans="2:7" ht="15" x14ac:dyDescent="0.25">
      <c r="B12" s="207" t="s">
        <v>42</v>
      </c>
      <c r="C12" s="208"/>
      <c r="D12" s="209">
        <f>SUM(D6:D11)</f>
        <v>4772</v>
      </c>
      <c r="E12" s="209">
        <f>SUM(E6:E11)</f>
        <v>5364</v>
      </c>
      <c r="F12" s="209">
        <f>SUM(F6:F11)</f>
        <v>8982</v>
      </c>
      <c r="G12" s="313">
        <f>SUM(G6:G11)</f>
        <v>7306</v>
      </c>
    </row>
    <row r="13" spans="2:7" ht="27" customHeight="1" x14ac:dyDescent="0.2">
      <c r="B13" s="481" t="s">
        <v>303</v>
      </c>
      <c r="C13" s="482"/>
      <c r="D13" s="482"/>
      <c r="E13" s="482"/>
      <c r="F13" s="482"/>
      <c r="G13" s="482"/>
    </row>
    <row r="14" spans="2:7" x14ac:dyDescent="0.2">
      <c r="B14" s="144"/>
      <c r="C14" s="144"/>
      <c r="D14" s="144"/>
      <c r="E14" s="144"/>
      <c r="F14" s="144"/>
    </row>
    <row r="15" spans="2:7" ht="17.25" x14ac:dyDescent="0.25">
      <c r="B15" s="139" t="s">
        <v>266</v>
      </c>
      <c r="C15" s="139"/>
      <c r="D15" s="139"/>
      <c r="E15" s="1">
        <v>2022</v>
      </c>
      <c r="F15" s="87">
        <v>2023</v>
      </c>
    </row>
    <row r="16" spans="2:7" ht="15" x14ac:dyDescent="0.25">
      <c r="B16" s="140" t="s">
        <v>67</v>
      </c>
      <c r="C16" s="140"/>
      <c r="D16" s="140"/>
      <c r="E16" s="174">
        <v>0.34</v>
      </c>
      <c r="F16" s="308">
        <v>0.48</v>
      </c>
    </row>
    <row r="17" spans="2:7" ht="15" x14ac:dyDescent="0.25">
      <c r="B17" s="140" t="s">
        <v>267</v>
      </c>
      <c r="C17" s="140"/>
      <c r="D17" s="140"/>
      <c r="E17" s="174">
        <v>0.1</v>
      </c>
      <c r="F17" s="308">
        <v>0.15</v>
      </c>
    </row>
    <row r="18" spans="2:7" ht="15" x14ac:dyDescent="0.25">
      <c r="B18" s="140" t="s">
        <v>268</v>
      </c>
      <c r="C18" s="140"/>
      <c r="D18" s="140"/>
      <c r="E18" s="174">
        <v>0.1</v>
      </c>
      <c r="F18" s="308">
        <v>7.0000000000000007E-2</v>
      </c>
    </row>
    <row r="19" spans="2:7" ht="15" x14ac:dyDescent="0.25">
      <c r="B19" s="140" t="s">
        <v>269</v>
      </c>
      <c r="C19" s="140"/>
      <c r="D19" s="140"/>
      <c r="E19" s="174">
        <v>0.05</v>
      </c>
      <c r="F19" s="308">
        <v>0.03</v>
      </c>
    </row>
    <row r="20" spans="2:7" ht="15" x14ac:dyDescent="0.25">
      <c r="B20" s="211" t="s">
        <v>270</v>
      </c>
      <c r="C20" s="211"/>
      <c r="D20" s="211"/>
      <c r="E20" s="212">
        <v>0.41</v>
      </c>
      <c r="F20" s="309">
        <v>0.27</v>
      </c>
    </row>
    <row r="21" spans="2:7" ht="15" x14ac:dyDescent="0.25">
      <c r="B21" s="145" t="s">
        <v>271</v>
      </c>
      <c r="C21" s="210"/>
      <c r="D21" s="210"/>
      <c r="E21" s="202" t="s">
        <v>272</v>
      </c>
      <c r="F21" s="310">
        <v>2274</v>
      </c>
    </row>
    <row r="22" spans="2:7" ht="16.5" x14ac:dyDescent="0.2">
      <c r="B22" s="483" t="s">
        <v>304</v>
      </c>
      <c r="C22" s="484"/>
      <c r="D22" s="484"/>
      <c r="E22" s="484"/>
      <c r="F22" s="484"/>
    </row>
    <row r="23" spans="2:7" x14ac:dyDescent="0.2">
      <c r="B23" s="143"/>
      <c r="C23" s="143"/>
      <c r="D23" s="143"/>
      <c r="E23" s="143"/>
      <c r="F23" s="143"/>
    </row>
    <row r="24" spans="2:7" x14ac:dyDescent="0.2">
      <c r="B24" s="143"/>
      <c r="C24" s="143"/>
      <c r="D24" s="143"/>
      <c r="E24" s="143"/>
      <c r="F24" s="143"/>
      <c r="G24" s="143"/>
    </row>
    <row r="25" spans="2:7" x14ac:dyDescent="0.2">
      <c r="B25" s="143"/>
      <c r="C25" s="143"/>
      <c r="D25" s="143"/>
      <c r="E25" s="143"/>
      <c r="F25" s="143"/>
      <c r="G25" s="143"/>
    </row>
    <row r="26" spans="2:7" x14ac:dyDescent="0.2">
      <c r="B26" s="143"/>
      <c r="C26" s="143"/>
      <c r="D26" s="143"/>
      <c r="E26" s="143"/>
      <c r="F26" s="143"/>
      <c r="G26" s="143"/>
    </row>
  </sheetData>
  <mergeCells count="2">
    <mergeCell ref="B13:G13"/>
    <mergeCell ref="B22:F22"/>
  </mergeCells>
  <pageMargins left="0.7" right="0.7" top="0.78740157499999996" bottom="0.78740157499999996" header="0.3" footer="0.3"/>
  <pageSetup paperSize="9" fitToHeight="0" orientation="landscape" r:id="rId1"/>
  <ignoredErrors>
    <ignoredError sqref="D12:G12" formulaRange="1"/>
    <ignoredError sqref="E21"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4304baf-7e47-44ce-be33-190d84605dd3">
      <Terms xmlns="http://schemas.microsoft.com/office/infopath/2007/PartnerControls"/>
    </lcf76f155ced4ddcb4097134ff3c332f>
    <TaxCatchAll xmlns="919b0632-e668-4997-8fb5-14ea3c95696c" xsi:nil="true"/>
    <MediaLengthInSeconds xmlns="c4304baf-7e47-44ce-be33-190d84605dd3" xsi:nil="true"/>
    <SharedWithUsers xmlns="919b0632-e668-4997-8fb5-14ea3c95696c">
      <UserInfo>
        <DisplayName/>
        <AccountId xsi:nil="true"/>
        <AccountType/>
      </UserInfo>
    </SharedWithUsers>
    <Retouch xmlns="c4304baf-7e47-44ce-be33-190d84605dd3">true</Retouch>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AE04ED7860941345B031B6B5CDAF1ADF" ma:contentTypeVersion="19" ma:contentTypeDescription="Ein neues Dokument erstellen." ma:contentTypeScope="" ma:versionID="28c3efb0bfbb318b112bc503d94d1917">
  <xsd:schema xmlns:xsd="http://www.w3.org/2001/XMLSchema" xmlns:xs="http://www.w3.org/2001/XMLSchema" xmlns:p="http://schemas.microsoft.com/office/2006/metadata/properties" xmlns:ns2="c4304baf-7e47-44ce-be33-190d84605dd3" xmlns:ns3="919b0632-e668-4997-8fb5-14ea3c95696c" targetNamespace="http://schemas.microsoft.com/office/2006/metadata/properties" ma:root="true" ma:fieldsID="aa87c5fbc722ff53112dfc183231a645" ns2:_="" ns3:_="">
    <xsd:import namespace="c4304baf-7e47-44ce-be33-190d84605dd3"/>
    <xsd:import namespace="919b0632-e668-4997-8fb5-14ea3c95696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MediaServiceDateTaken" minOccurs="0"/>
                <xsd:element ref="ns2:lcf76f155ced4ddcb4097134ff3c332f" minOccurs="0"/>
                <xsd:element ref="ns3:TaxCatchAll" minOccurs="0"/>
                <xsd:element ref="ns2:MediaServiceLocation" minOccurs="0"/>
                <xsd:element ref="ns2:MediaServiceObjectDetectorVersions" minOccurs="0"/>
                <xsd:element ref="ns2:Retouch"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304baf-7e47-44ce-be33-190d84605d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DateTaken" ma:index="19" nillable="true" ma:displayName="MediaServiceDateTaken" ma:hidden="true" ma:internalName="MediaServiceDateTaken" ma:readOnly="true">
      <xsd:simpleType>
        <xsd:restriction base="dms:Text"/>
      </xsd:simpleType>
    </xsd:element>
    <xsd:element name="lcf76f155ced4ddcb4097134ff3c332f" ma:index="21" nillable="true" ma:taxonomy="true" ma:internalName="lcf76f155ced4ddcb4097134ff3c332f" ma:taxonomyFieldName="MediaServiceImageTags" ma:displayName="Bildmarkierungen" ma:readOnly="false" ma:fieldId="{5cf76f15-5ced-4ddc-b409-7134ff3c332f}" ma:taxonomyMulti="true" ma:sspId="2d4234ff-7c4b-4d74-9525-85cad2db593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Retouch" ma:index="25" nillable="true" ma:displayName="Retouch" ma:default="1" ma:format="Dropdown" ma:internalName="Retouch">
      <xsd:simpleType>
        <xsd:restriction base="dms:Boolea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9b0632-e668-4997-8fb5-14ea3c95696c"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2" nillable="true" ma:displayName="Taxonomy Catch All Column" ma:hidden="true" ma:list="{117ba6a6-b377-4c08-b976-d7ee7c124d1d}" ma:internalName="TaxCatchAll" ma:showField="CatchAllData" ma:web="919b0632-e668-4997-8fb5-14ea3c9569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878210-981A-41FA-8459-9317278B5793}">
  <ds:schemaRefs>
    <ds:schemaRef ds:uri="http://purl.org/dc/elements/1.1/"/>
    <ds:schemaRef ds:uri="http://schemas.openxmlformats.org/package/2006/metadata/core-properties"/>
    <ds:schemaRef ds:uri="http://schemas.microsoft.com/office/2006/documentManagement/types"/>
    <ds:schemaRef ds:uri="ccc683fc-1e1f-4aaa-8059-2637a0ce8544"/>
    <ds:schemaRef ds:uri="http://purl.org/dc/terms/"/>
    <ds:schemaRef ds:uri="http://www.w3.org/XML/1998/namespace"/>
    <ds:schemaRef ds:uri="http://schemas.microsoft.com/office/infopath/2007/PartnerControls"/>
    <ds:schemaRef ds:uri="372b6cf8-803c-4c88-987c-a1104945bb95"/>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97AA56E-A042-4272-ADEA-621DD869B47C}"/>
</file>

<file path=customXml/itemProps3.xml><?xml version="1.0" encoding="utf-8"?>
<ds:datastoreItem xmlns:ds="http://schemas.openxmlformats.org/officeDocument/2006/customXml" ds:itemID="{430B057A-9CBF-493A-ADE1-0FDFB62AE4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Cover</vt:lpstr>
      <vt:lpstr>What's inside</vt:lpstr>
      <vt:lpstr>  Financial performance </vt:lpstr>
      <vt:lpstr>Circular driven solutions</vt:lpstr>
      <vt:lpstr>Empowered people</vt:lpstr>
      <vt:lpstr>Forest and fibre procurement</vt:lpstr>
      <vt:lpstr>GHG emissions and energy</vt:lpstr>
      <vt:lpstr>Environmental performance</vt:lpstr>
      <vt:lpstr>Communities</vt:lpstr>
      <vt:lpstr>Russian operations</vt:lpstr>
      <vt:lpstr>Communities!Print_Area</vt:lpstr>
      <vt:lpstr>'Empowered people'!Print_Area</vt:lpstr>
      <vt:lpstr>'Environmental performance'!Print_Area</vt:lpstr>
      <vt:lpstr>'Forest and fibre procurement'!Print_Area</vt:lpstr>
      <vt:lpstr>'GHG emissions and energy'!Print_Area</vt:lpstr>
      <vt:lpstr>'Russian operations'!Print_Area</vt:lpstr>
    </vt:vector>
  </TitlesOfParts>
  <Manager/>
  <Company>Mondi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Schwarz Oliver (AT, Wien)</dc:creator>
  <cp:keywords/>
  <dc:description/>
  <cp:lastModifiedBy>Unterrainer Doris (AT, Wien)</cp:lastModifiedBy>
  <cp:revision/>
  <cp:lastPrinted>2024-03-11T15:26:21Z</cp:lastPrinted>
  <dcterms:created xsi:type="dcterms:W3CDTF">2023-01-20T13:33:24Z</dcterms:created>
  <dcterms:modified xsi:type="dcterms:W3CDTF">2024-03-11T15:27:43Z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0x010100AE04ED7860941345B031B6B5CDAF1ADF</vt:lpwstr>
  </property>
  <property fmtid="{D5CDD505-2E9C-101B-9397-08002B2CF9AE}" pid="5" name="MediaServiceImageTags">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_MarkAsFinal">
    <vt:bool>true</vt:bool>
  </property>
</Properties>
</file>